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externalLinks/externalLink1.xml" ContentType="application/vnd.openxmlformats-officedocument.spreadsheetml.externalLink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0" yWindow="600" windowWidth="68800" windowHeight="26520" tabRatio="600" firstSheet="0" activeTab="0" autoFilterDateGrouping="1"/>
  </bookViews>
  <sheets>
    <sheet xmlns:r="http://schemas.openxmlformats.org/officeDocument/2006/relationships" name="Sheet1" sheetId="1" state="visible" r:id="rId1"/>
  </sheets>
  <externalReferences>
    <externalReference xmlns:r="http://schemas.openxmlformats.org/officeDocument/2006/relationships" r:id="rId2"/>
  </externalReferences>
  <definedNames/>
  <calcPr calcId="191029" fullCalcOnLoad="1"/>
</workbook>
</file>

<file path=xl/styles.xml><?xml version="1.0" encoding="utf-8"?>
<styleSheet xmlns="http://schemas.openxmlformats.org/spreadsheetml/2006/main">
  <numFmts count="9">
    <numFmt numFmtId="164" formatCode="0.000_);[Red]\(0.000\)"/>
    <numFmt numFmtId="165" formatCode="yyyy/m/d;@"/>
    <numFmt numFmtId="166" formatCode="_ * #,##0.00_ ;_ * \-#,##0.00_ ;_ * &quot;-&quot;??_ ;_ @_ "/>
    <numFmt numFmtId="167" formatCode="_ * #,##0.0000_ ;_ * \-#,##0.0000_ ;_ * &quot;-&quot;??.00_ ;_ @_ "/>
    <numFmt numFmtId="168" formatCode="0_ "/>
    <numFmt numFmtId="169" formatCode="0.00_);[Red]\(0.00\)"/>
    <numFmt numFmtId="170" formatCode="0.00_ &quot;元&quot;"/>
    <numFmt numFmtId="171" formatCode="0.0000_ "/>
    <numFmt numFmtId="172" formatCode="0.0000"/>
  </numFmts>
  <fonts count="16">
    <font>
      <name val="宋体"/>
      <charset val="134"/>
      <color theme="1"/>
      <sz val="11"/>
      <scheme val="minor"/>
    </font>
    <font>
      <name val="宋体"/>
      <charset val="134"/>
      <color rgb="FF000000"/>
      <sz val="11"/>
      <scheme val="minor"/>
    </font>
    <font>
      <name val="宋体"/>
      <charset val="134"/>
      <color theme="1"/>
      <sz val="20"/>
      <scheme val="minor"/>
    </font>
    <font>
      <name val="宋体"/>
      <charset val="134"/>
      <b val="1"/>
      <color rgb="FFFF0000"/>
      <sz val="10"/>
      <scheme val="minor"/>
    </font>
    <font>
      <name val="宋体"/>
      <charset val="134"/>
      <b val="1"/>
      <color rgb="FFFF0000"/>
      <sz val="11"/>
      <scheme val="minor"/>
    </font>
    <font>
      <name val="宋体"/>
      <charset val="134"/>
      <color theme="1"/>
      <sz val="10"/>
      <scheme val="minor"/>
    </font>
    <font>
      <name val="宋体"/>
      <charset val="134"/>
      <color rgb="FF000000"/>
      <sz val="10"/>
      <scheme val="minor"/>
    </font>
    <font>
      <name val="宋体"/>
      <charset val="134"/>
      <sz val="10"/>
      <scheme val="minor"/>
    </font>
    <font>
      <name val="宋体"/>
      <charset val="134"/>
      <sz val="11"/>
      <scheme val="minor"/>
    </font>
    <font>
      <name val="宋体"/>
      <charset val="134"/>
      <b val="1"/>
      <color theme="1"/>
      <sz val="10"/>
      <scheme val="minor"/>
    </font>
    <font>
      <name val="宋体"/>
      <charset val="134"/>
      <color theme="0"/>
      <sz val="11"/>
      <scheme val="minor"/>
    </font>
    <font>
      <name val="宋体"/>
      <charset val="134"/>
      <color theme="1"/>
      <sz val="11"/>
      <scheme val="minor"/>
    </font>
    <font>
      <name val="宋体"/>
      <charset val="134"/>
      <family val="3"/>
      <sz val="9"/>
      <scheme val="minor"/>
    </font>
    <font>
      <name val="宋体"/>
      <charset val="134"/>
      <family val="3"/>
      <color theme="1"/>
      <sz val="20"/>
      <scheme val="minor"/>
    </font>
    <font>
      <name val="宋体"/>
      <sz val="11"/>
    </font>
    <font>
      <name val="宋体"/>
      <b val="1"/>
      <sz val="10"/>
    </font>
  </fonts>
  <fills count="9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3652150028992"/>
        <bgColor indexed="64"/>
      </patternFill>
    </fill>
    <fill>
      <patternFill patternType="solid">
        <fgColor theme="8" tint="0.3999450666829432"/>
        <bgColor indexed="64"/>
      </patternFill>
    </fill>
    <fill>
      <patternFill patternType="solid">
        <fgColor rgb="00FFFF0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/>
      <right style="thin"/>
      <top style="thin"/>
      <bottom style="thin"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/>
      <right style="thin"/>
      <top style="thin"/>
      <bottom style="thin"/>
      <diagonal/>
    </border>
    <border>
      <left/>
      <right/>
      <top style="thin"/>
      <bottom style="thin"/>
      <diagonal/>
    </border>
  </borders>
  <cellStyleXfs count="4">
    <xf numFmtId="0" fontId="11" fillId="0" borderId="0" applyAlignment="1">
      <alignment vertical="center"/>
    </xf>
    <xf numFmtId="166" fontId="11" fillId="0" borderId="0" applyAlignment="1">
      <alignment vertical="center"/>
    </xf>
    <xf numFmtId="9" fontId="11" fillId="0" borderId="0" applyAlignment="1">
      <alignment vertical="center"/>
    </xf>
    <xf numFmtId="0" fontId="10" fillId="7" borderId="0" applyAlignment="1">
      <alignment vertical="center"/>
    </xf>
  </cellStyleXfs>
  <cellXfs count="171">
    <xf numFmtId="0" fontId="0" fillId="0" borderId="0" applyAlignment="1" pivotButton="0" quotePrefix="0" xfId="0">
      <alignment vertical="center"/>
    </xf>
    <xf numFmtId="0" fontId="0" fillId="2" borderId="0" applyAlignment="1" pivotButton="0" quotePrefix="0" xfId="0">
      <alignment vertical="center"/>
    </xf>
    <xf numFmtId="0" fontId="1" fillId="2" borderId="0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/>
    </xf>
    <xf numFmtId="164" fontId="0" fillId="0" borderId="0" applyAlignment="1" pivotButton="0" quotePrefix="0" xfId="0">
      <alignment vertical="center"/>
    </xf>
    <xf numFmtId="10" fontId="0" fillId="0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 wrapText="1"/>
    </xf>
    <xf numFmtId="0" fontId="2" fillId="3" borderId="0" applyAlignment="1" pivotButton="0" quotePrefix="0" xfId="0">
      <alignment vertical="center" wrapText="1"/>
    </xf>
    <xf numFmtId="164" fontId="2" fillId="3" borderId="0" applyAlignment="1" pivotButton="0" quotePrefix="0" xfId="0">
      <alignment horizontal="center" vertical="center" wrapText="1"/>
    </xf>
    <xf numFmtId="0" fontId="3" fillId="3" borderId="0" applyAlignment="1" pivotButton="0" quotePrefix="0" xfId="0">
      <alignment horizontal="center" vertical="center"/>
    </xf>
    <xf numFmtId="14" fontId="3" fillId="3" borderId="0" applyAlignment="1" pivotButton="0" quotePrefix="0" xfId="0">
      <alignment horizontal="center" vertical="center" wrapText="1"/>
    </xf>
    <xf numFmtId="165" fontId="4" fillId="3" borderId="0" applyAlignment="1" pivotButton="0" quotePrefix="0" xfId="0">
      <alignment horizontal="left" vertical="center"/>
    </xf>
    <xf numFmtId="0" fontId="5" fillId="3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center" vertical="center" wrapText="1" shrinkToFit="1"/>
    </xf>
    <xf numFmtId="0" fontId="5" fillId="3" borderId="1" applyAlignment="1" pivotButton="0" quotePrefix="0" xfId="0">
      <alignment horizontal="center" vertical="center"/>
    </xf>
    <xf numFmtId="164" fontId="5" fillId="3" borderId="1" applyAlignment="1" pivotButton="0" quotePrefix="0" xfId="0">
      <alignment horizontal="center" vertical="center"/>
    </xf>
    <xf numFmtId="0" fontId="0" fillId="3" borderId="1" applyAlignment="1" pivotButton="0" quotePrefix="0" xfId="0">
      <alignment horizontal="center" vertical="center"/>
    </xf>
    <xf numFmtId="0" fontId="0" fillId="3" borderId="1" applyAlignment="1" pivotButton="0" quotePrefix="0" xfId="0">
      <alignment horizontal="center" vertical="center" wrapText="1"/>
    </xf>
    <xf numFmtId="166" fontId="5" fillId="3" borderId="1" applyAlignment="1" pivotButton="0" quotePrefix="0" xfId="1">
      <alignment horizontal="center" vertical="center" wrapText="1"/>
    </xf>
    <xf numFmtId="167" fontId="5" fillId="3" borderId="1" applyAlignment="1" pivotButton="0" quotePrefix="0" xfId="1">
      <alignment horizontal="center" vertical="center" wrapText="1"/>
    </xf>
    <xf numFmtId="0" fontId="6" fillId="2" borderId="1" applyAlignment="1" pivotButton="0" quotePrefix="0" xfId="0">
      <alignment horizontal="center" vertical="center" wrapText="1"/>
    </xf>
    <xf numFmtId="0" fontId="7" fillId="2" borderId="1" applyAlignment="1" pivotButton="0" quotePrefix="0" xfId="0">
      <alignment horizontal="center" vertical="center"/>
    </xf>
    <xf numFmtId="49" fontId="5" fillId="2" borderId="1" applyAlignment="1" pivotButton="0" quotePrefix="0" xfId="0">
      <alignment horizontal="center" vertical="center" wrapText="1"/>
    </xf>
    <xf numFmtId="0" fontId="5" fillId="2" borderId="1" applyAlignment="1" pivotButton="0" quotePrefix="0" xfId="0">
      <alignment horizontal="center" vertical="center" wrapText="1"/>
    </xf>
    <xf numFmtId="166" fontId="7" fillId="2" borderId="1" applyAlignment="1" pivotButton="0" quotePrefix="0" xfId="0">
      <alignment horizontal="center" vertical="center"/>
    </xf>
    <xf numFmtId="14" fontId="6" fillId="2" borderId="1" applyAlignment="1" pivotButton="0" quotePrefix="0" xfId="0">
      <alignment horizontal="center" vertical="center"/>
    </xf>
    <xf numFmtId="14" fontId="7" fillId="2" borderId="1" applyAlignment="1" pivotButton="0" quotePrefix="0" xfId="0">
      <alignment horizontal="center" vertical="center"/>
    </xf>
    <xf numFmtId="164" fontId="7" fillId="2" borderId="1" applyAlignment="1" pivotButton="0" quotePrefix="0" xfId="0">
      <alignment horizontal="center" vertical="center"/>
    </xf>
    <xf numFmtId="168" fontId="5" fillId="2" borderId="1" applyAlignment="1" pivotButton="0" quotePrefix="0" xfId="2">
      <alignment horizontal="center" vertical="center" wrapText="1"/>
    </xf>
    <xf numFmtId="164" fontId="5" fillId="2" borderId="1" applyAlignment="1" pivotButton="0" quotePrefix="0" xfId="0">
      <alignment horizontal="center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2" borderId="1" applyAlignment="1" pivotButton="0" quotePrefix="0" xfId="0">
      <alignment horizontal="center" vertical="center"/>
    </xf>
    <xf numFmtId="169" fontId="8" fillId="2" borderId="1" applyAlignment="1" pivotButton="0" quotePrefix="0" xfId="0">
      <alignment horizontal="center" vertical="center"/>
    </xf>
    <xf numFmtId="167" fontId="7" fillId="2" borderId="1" applyAlignment="1" pivotButton="0" quotePrefix="0" xfId="0">
      <alignment horizontal="center" vertical="center"/>
    </xf>
    <xf numFmtId="10" fontId="7" fillId="2" borderId="1" applyAlignment="1" pivotButton="0" quotePrefix="0" xfId="2">
      <alignment horizontal="center" vertical="center"/>
    </xf>
    <xf numFmtId="166" fontId="9" fillId="2" borderId="1" applyAlignment="1" pivotButton="0" quotePrefix="0" xfId="1">
      <alignment horizontal="center" vertical="center"/>
    </xf>
    <xf numFmtId="167" fontId="7" fillId="2" borderId="1" applyAlignment="1" pivotButton="0" quotePrefix="0" xfId="1">
      <alignment horizontal="center" vertical="center"/>
    </xf>
    <xf numFmtId="166" fontId="0" fillId="2" borderId="0" applyAlignment="1" pivotButton="0" quotePrefix="0" xfId="0">
      <alignment vertical="center"/>
    </xf>
    <xf numFmtId="10" fontId="0" fillId="2" borderId="0" applyAlignment="1" pivotButton="0" quotePrefix="0" xfId="0">
      <alignment horizontal="center" vertical="center"/>
    </xf>
    <xf numFmtId="0" fontId="5" fillId="4" borderId="1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center" vertical="center"/>
    </xf>
    <xf numFmtId="166" fontId="5" fillId="4" borderId="1" applyAlignment="1" pivotButton="0" quotePrefix="0" xfId="0">
      <alignment horizontal="center" vertical="center"/>
    </xf>
    <xf numFmtId="14" fontId="5" fillId="4" borderId="1" applyAlignment="1" pivotButton="0" quotePrefix="0" xfId="0">
      <alignment horizontal="center" vertical="center"/>
    </xf>
    <xf numFmtId="164" fontId="5" fillId="4" borderId="1" applyAlignment="1" pivotButton="0" quotePrefix="0" xfId="0">
      <alignment horizontal="center" vertical="center"/>
    </xf>
    <xf numFmtId="168" fontId="5" fillId="4" borderId="1" applyAlignment="1" pivotButton="0" quotePrefix="0" xfId="3">
      <alignment horizontal="center" vertical="center"/>
    </xf>
    <xf numFmtId="164" fontId="5" fillId="4" borderId="1" applyAlignment="1" pivotButton="0" quotePrefix="0" xfId="0">
      <alignment horizontal="center" vertical="center" wrapText="1"/>
    </xf>
    <xf numFmtId="170" fontId="5" fillId="4" borderId="1" applyAlignment="1" pivotButton="0" quotePrefix="0" xfId="0">
      <alignment horizontal="center" vertical="center"/>
    </xf>
    <xf numFmtId="167" fontId="5" fillId="4" borderId="1" applyAlignment="1" pivotButton="0" quotePrefix="0" xfId="0">
      <alignment horizontal="center" vertical="center"/>
    </xf>
    <xf numFmtId="10" fontId="5" fillId="4" borderId="1" applyAlignment="1" pivotButton="0" quotePrefix="0" xfId="2">
      <alignment horizontal="center" vertical="center"/>
    </xf>
    <xf numFmtId="166" fontId="5" fillId="4" borderId="1" applyAlignment="1" pivotButton="0" quotePrefix="0" xfId="1">
      <alignment horizontal="center" vertical="center"/>
    </xf>
    <xf numFmtId="166" fontId="9" fillId="4" borderId="1" applyAlignment="1" pivotButton="0" quotePrefix="0" xfId="0">
      <alignment horizontal="center" vertical="center"/>
    </xf>
    <xf numFmtId="167" fontId="5" fillId="4" borderId="1" applyAlignment="1" pivotButton="0" quotePrefix="0" xfId="1">
      <alignment horizontal="center" vertical="center"/>
    </xf>
    <xf numFmtId="166" fontId="0" fillId="0" borderId="0" applyAlignment="1" pivotButton="0" quotePrefix="0" xfId="0">
      <alignment vertical="center"/>
    </xf>
    <xf numFmtId="166" fontId="0" fillId="0" borderId="0" applyAlignment="1" pivotButton="0" quotePrefix="0" xfId="0">
      <alignment horizontal="center" vertical="center"/>
    </xf>
    <xf numFmtId="166" fontId="9" fillId="2" borderId="1" applyAlignment="1" pivotButton="0" quotePrefix="0" xfId="0">
      <alignment horizontal="center" vertical="center"/>
    </xf>
    <xf numFmtId="0" fontId="6" fillId="2" borderId="1" applyAlignment="1" pivotButton="0" quotePrefix="0" xfId="0">
      <alignment horizontal="center" vertical="center"/>
    </xf>
    <xf numFmtId="49" fontId="6" fillId="2" borderId="1" applyAlignment="1" pivotButton="0" quotePrefix="0" xfId="0">
      <alignment horizontal="center" vertical="center" wrapText="1"/>
    </xf>
    <xf numFmtId="166" fontId="6" fillId="2" borderId="1" applyAlignment="1" pivotButton="0" quotePrefix="0" xfId="0">
      <alignment horizontal="center" vertical="center"/>
    </xf>
    <xf numFmtId="164" fontId="6" fillId="2" borderId="1" applyAlignment="1" pivotButton="0" quotePrefix="0" xfId="0">
      <alignment horizontal="center" vertical="center"/>
    </xf>
    <xf numFmtId="168" fontId="6" fillId="2" borderId="1" applyAlignment="1" pivotButton="0" quotePrefix="0" xfId="2">
      <alignment horizontal="center" vertical="center" wrapText="1"/>
    </xf>
    <xf numFmtId="164" fontId="6" fillId="2" borderId="1" applyAlignment="1" pivotButton="0" quotePrefix="0" xfId="0">
      <alignment horizontal="center" vertical="center" wrapText="1"/>
    </xf>
    <xf numFmtId="0" fontId="1" fillId="2" borderId="1" applyAlignment="1" pivotButton="0" quotePrefix="0" xfId="0">
      <alignment horizontal="center" vertical="center"/>
    </xf>
    <xf numFmtId="169" fontId="1" fillId="2" borderId="1" applyAlignment="1" pivotButton="0" quotePrefix="0" xfId="0">
      <alignment horizontal="center" vertical="center"/>
    </xf>
    <xf numFmtId="10" fontId="6" fillId="2" borderId="1" applyAlignment="1" pivotButton="0" quotePrefix="0" xfId="2">
      <alignment horizontal="center" vertical="center"/>
    </xf>
    <xf numFmtId="167" fontId="6" fillId="2" borderId="1" applyAlignment="1" pivotButton="0" quotePrefix="0" xfId="1">
      <alignment horizontal="center" vertical="center"/>
    </xf>
    <xf numFmtId="10" fontId="1" fillId="2" borderId="0" applyAlignment="1" pivotButton="0" quotePrefix="0" xfId="0">
      <alignment horizontal="center" vertical="center"/>
    </xf>
    <xf numFmtId="166" fontId="9" fillId="4" borderId="1" applyAlignment="1" pivotButton="0" quotePrefix="0" xfId="0">
      <alignment horizontal="center" vertical="center" wrapText="1"/>
    </xf>
    <xf numFmtId="166" fontId="9" fillId="5" borderId="1" applyAlignment="1" pivotButton="0" quotePrefix="0" xfId="0">
      <alignment horizontal="center" vertical="center" wrapText="1" shrinkToFit="1"/>
    </xf>
    <xf numFmtId="0" fontId="5" fillId="5" borderId="1" applyAlignment="1" pivotButton="0" quotePrefix="0" xfId="0">
      <alignment vertical="center"/>
    </xf>
    <xf numFmtId="164" fontId="5" fillId="5" borderId="1" applyAlignment="1" pivotButton="0" quotePrefix="0" xfId="0">
      <alignment vertical="center"/>
    </xf>
    <xf numFmtId="166" fontId="9" fillId="5" borderId="1" applyAlignment="1" pivotButton="0" quotePrefix="0" xfId="0">
      <alignment vertical="center"/>
    </xf>
    <xf numFmtId="10" fontId="5" fillId="5" borderId="1" applyAlignment="1" pivotButton="0" quotePrefix="0" xfId="2">
      <alignment horizontal="center" vertical="center"/>
    </xf>
    <xf numFmtId="167" fontId="9" fillId="5" borderId="1" applyAlignment="1" pivotButton="0" quotePrefix="0" xfId="1">
      <alignment horizontal="center" vertical="center"/>
    </xf>
    <xf numFmtId="166" fontId="5" fillId="6" borderId="7" applyAlignment="1" pivotButton="0" quotePrefix="0" xfId="0">
      <alignment vertical="center"/>
    </xf>
    <xf numFmtId="164" fontId="5" fillId="6" borderId="7" applyAlignment="1" pivotButton="0" quotePrefix="0" xfId="0">
      <alignment vertical="center"/>
    </xf>
    <xf numFmtId="10" fontId="5" fillId="6" borderId="7" applyAlignment="1" pivotButton="0" quotePrefix="0" xfId="2">
      <alignment vertical="center"/>
    </xf>
    <xf numFmtId="171" fontId="5" fillId="6" borderId="4" applyAlignment="1" pivotButton="0" quotePrefix="0" xfId="0">
      <alignment vertical="center"/>
    </xf>
    <xf numFmtId="171" fontId="5" fillId="6" borderId="5" applyAlignment="1" pivotButton="0" quotePrefix="0" xfId="0">
      <alignment vertical="center"/>
    </xf>
    <xf numFmtId="0" fontId="5" fillId="0" borderId="1" applyAlignment="1" pivotButton="0" quotePrefix="0" xfId="0">
      <alignment vertical="top" wrapText="1"/>
    </xf>
    <xf numFmtId="164" fontId="5" fillId="0" borderId="0" applyAlignment="1" pivotButton="0" quotePrefix="0" xfId="0">
      <alignment vertical="center"/>
    </xf>
    <xf numFmtId="0" fontId="5" fillId="0" borderId="0" applyAlignment="1" pivotButton="0" quotePrefix="0" xfId="0">
      <alignment vertical="center"/>
    </xf>
    <xf numFmtId="0" fontId="5" fillId="0" borderId="0" applyAlignment="1" pivotButton="0" quotePrefix="0" xfId="0">
      <alignment horizontal="center" vertical="center"/>
    </xf>
    <xf numFmtId="14" fontId="0" fillId="0" borderId="0" applyAlignment="1" pivotButton="0" quotePrefix="0" xfId="0">
      <alignment horizontal="center" vertical="center"/>
    </xf>
    <xf numFmtId="14" fontId="0" fillId="0" borderId="0" applyAlignment="1" pivotButton="0" quotePrefix="0" xfId="0">
      <alignment vertical="center"/>
    </xf>
    <xf numFmtId="0" fontId="2" fillId="3" borderId="0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center" vertical="center" wrapText="1" shrinkToFit="1"/>
    </xf>
    <xf numFmtId="166" fontId="5" fillId="5" borderId="1" applyAlignment="1" pivotButton="0" quotePrefix="0" xfId="0">
      <alignment horizontal="center" vertical="center"/>
    </xf>
    <xf numFmtId="0" fontId="5" fillId="5" borderId="2" applyAlignment="1" pivotButton="0" quotePrefix="0" xfId="0">
      <alignment horizontal="center" vertical="center"/>
    </xf>
    <xf numFmtId="0" fontId="5" fillId="5" borderId="3" applyAlignment="1" pivotButton="0" quotePrefix="0" xfId="0">
      <alignment horizontal="center" vertical="center"/>
    </xf>
    <xf numFmtId="0" fontId="5" fillId="6" borderId="4" applyAlignment="1" pivotButton="0" quotePrefix="0" xfId="0">
      <alignment horizontal="center" vertical="center" wrapText="1" shrinkToFit="1"/>
    </xf>
    <xf numFmtId="0" fontId="5" fillId="6" borderId="5" applyAlignment="1" pivotButton="0" quotePrefix="0" xfId="0">
      <alignment horizontal="center" vertical="center" wrapText="1" shrinkToFit="1"/>
    </xf>
    <xf numFmtId="0" fontId="5" fillId="6" borderId="6" applyAlignment="1" pivotButton="0" quotePrefix="0" xfId="0">
      <alignment horizontal="center" vertical="center" wrapText="1" shrinkToFit="1"/>
    </xf>
    <xf numFmtId="166" fontId="5" fillId="6" borderId="4" applyAlignment="1" pivotButton="0" quotePrefix="0" xfId="0">
      <alignment horizontal="center" vertical="center"/>
    </xf>
    <xf numFmtId="166" fontId="5" fillId="6" borderId="6" applyAlignment="1" pivotButton="0" quotePrefix="0" xfId="0">
      <alignment horizontal="center" vertical="center"/>
    </xf>
    <xf numFmtId="0" fontId="5" fillId="6" borderId="4" applyAlignment="1" pivotButton="0" quotePrefix="0" xfId="0">
      <alignment horizontal="center" vertical="center"/>
    </xf>
    <xf numFmtId="0" fontId="5" fillId="6" borderId="6" applyAlignment="1" pivotButton="0" quotePrefix="0" xfId="0">
      <alignment horizontal="center" vertical="center"/>
    </xf>
    <xf numFmtId="0" fontId="5" fillId="0" borderId="2" applyAlignment="1" pivotButton="0" quotePrefix="0" xfId="0">
      <alignment horizontal="left" vertical="top" wrapText="1"/>
    </xf>
    <xf numFmtId="0" fontId="5" fillId="0" borderId="8" applyAlignment="1" pivotButton="0" quotePrefix="0" xfId="0">
      <alignment horizontal="left" vertical="top" wrapText="1"/>
    </xf>
    <xf numFmtId="0" fontId="5" fillId="0" borderId="3" applyAlignment="1" pivotButton="0" quotePrefix="0" xfId="0">
      <alignment horizontal="left" vertical="top" wrapText="1"/>
    </xf>
    <xf numFmtId="0" fontId="5" fillId="3" borderId="1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  <xf numFmtId="0" fontId="13" fillId="3" borderId="0" applyAlignment="1" pivotButton="0" quotePrefix="0" xfId="0">
      <alignment horizontal="center" vertical="center" wrapText="1"/>
    </xf>
    <xf numFmtId="0" fontId="0" fillId="0" borderId="0" pivotButton="0" quotePrefix="0" xfId="0"/>
    <xf numFmtId="164" fontId="0" fillId="0" borderId="0" applyAlignment="1" pivotButton="0" quotePrefix="0" xfId="0">
      <alignment vertical="center"/>
    </xf>
    <xf numFmtId="164" fontId="2" fillId="3" borderId="0" applyAlignment="1" pivotButton="0" quotePrefix="0" xfId="0">
      <alignment horizontal="center" vertical="center" wrapText="1"/>
    </xf>
    <xf numFmtId="165" fontId="4" fillId="3" borderId="0" applyAlignment="1" pivotButton="0" quotePrefix="0" xfId="0">
      <alignment horizontal="left" vertical="center"/>
    </xf>
    <xf numFmtId="164" fontId="5" fillId="3" borderId="1" applyAlignment="1" pivotButton="0" quotePrefix="0" xfId="0">
      <alignment horizontal="center" vertical="center"/>
    </xf>
    <xf numFmtId="166" fontId="5" fillId="3" borderId="1" applyAlignment="1" pivotButton="0" quotePrefix="0" xfId="1">
      <alignment horizontal="center" vertical="center" wrapText="1"/>
    </xf>
    <xf numFmtId="167" fontId="5" fillId="3" borderId="1" applyAlignment="1" pivotButton="0" quotePrefix="0" xfId="1">
      <alignment horizontal="center" vertical="center" wrapText="1"/>
    </xf>
    <xf numFmtId="0" fontId="0" fillId="0" borderId="13" pivotButton="0" quotePrefix="0" xfId="0"/>
    <xf numFmtId="166" fontId="7" fillId="2" borderId="1" applyAlignment="1" pivotButton="0" quotePrefix="0" xfId="0">
      <alignment horizontal="center" vertical="center"/>
    </xf>
    <xf numFmtId="164" fontId="7" fillId="2" borderId="1" applyAlignment="1" pivotButton="0" quotePrefix="0" xfId="0">
      <alignment horizontal="center" vertical="center"/>
    </xf>
    <xf numFmtId="168" fontId="5" fillId="2" borderId="1" applyAlignment="1" pivotButton="0" quotePrefix="0" xfId="2">
      <alignment horizontal="center" vertical="center" wrapText="1"/>
    </xf>
    <xf numFmtId="164" fontId="5" fillId="2" borderId="1" applyAlignment="1" pivotButton="0" quotePrefix="0" xfId="0">
      <alignment horizontal="center" vertical="center" wrapText="1"/>
    </xf>
    <xf numFmtId="169" fontId="8" fillId="2" borderId="1" applyAlignment="1" pivotButton="0" quotePrefix="0" xfId="0">
      <alignment horizontal="center" vertical="center"/>
    </xf>
    <xf numFmtId="167" fontId="7" fillId="2" borderId="1" applyAlignment="1" pivotButton="0" quotePrefix="0" xfId="0">
      <alignment horizontal="center" vertical="center"/>
    </xf>
    <xf numFmtId="166" fontId="9" fillId="2" borderId="1" applyAlignment="1" pivotButton="0" quotePrefix="0" xfId="1">
      <alignment horizontal="center" vertical="center"/>
    </xf>
    <xf numFmtId="167" fontId="7" fillId="2" borderId="1" applyAlignment="1" pivotButton="0" quotePrefix="0" xfId="1">
      <alignment horizontal="center" vertical="center"/>
    </xf>
    <xf numFmtId="166" fontId="0" fillId="2" borderId="0" applyAlignment="1" pivotButton="0" quotePrefix="0" xfId="0">
      <alignment vertical="center"/>
    </xf>
    <xf numFmtId="0" fontId="0" fillId="0" borderId="7" pivotButton="0" quotePrefix="0" xfId="0"/>
    <xf numFmtId="166" fontId="5" fillId="4" borderId="1" applyAlignment="1" pivotButton="0" quotePrefix="0" xfId="0">
      <alignment horizontal="center" vertical="center"/>
    </xf>
    <xf numFmtId="164" fontId="5" fillId="4" borderId="1" applyAlignment="1" pivotButton="0" quotePrefix="0" xfId="0">
      <alignment horizontal="center" vertical="center"/>
    </xf>
    <xf numFmtId="168" fontId="5" fillId="4" borderId="1" applyAlignment="1" pivotButton="0" quotePrefix="0" xfId="3">
      <alignment horizontal="center" vertical="center"/>
    </xf>
    <xf numFmtId="164" fontId="5" fillId="4" borderId="1" applyAlignment="1" pivotButton="0" quotePrefix="0" xfId="0">
      <alignment horizontal="center" vertical="center" wrapText="1"/>
    </xf>
    <xf numFmtId="170" fontId="5" fillId="4" borderId="1" applyAlignment="1" pivotButton="0" quotePrefix="0" xfId="0">
      <alignment horizontal="center" vertical="center"/>
    </xf>
    <xf numFmtId="167" fontId="5" fillId="4" borderId="1" applyAlignment="1" pivotButton="0" quotePrefix="0" xfId="0">
      <alignment horizontal="center" vertical="center"/>
    </xf>
    <xf numFmtId="166" fontId="5" fillId="4" borderId="1" applyAlignment="1" pivotButton="0" quotePrefix="0" xfId="1">
      <alignment horizontal="center" vertical="center"/>
    </xf>
    <xf numFmtId="166" fontId="9" fillId="4" borderId="1" applyAlignment="1" pivotButton="0" quotePrefix="0" xfId="0">
      <alignment horizontal="center" vertical="center"/>
    </xf>
    <xf numFmtId="167" fontId="5" fillId="4" borderId="1" applyAlignment="1" pivotButton="0" quotePrefix="0" xfId="1">
      <alignment horizontal="center" vertical="center"/>
    </xf>
    <xf numFmtId="166" fontId="0" fillId="0" borderId="0" applyAlignment="1" pivotButton="0" quotePrefix="0" xfId="0">
      <alignment vertical="center"/>
    </xf>
    <xf numFmtId="166" fontId="0" fillId="0" borderId="0" applyAlignment="1" pivotButton="0" quotePrefix="0" xfId="0">
      <alignment horizontal="center" vertical="center"/>
    </xf>
    <xf numFmtId="166" fontId="9" fillId="2" borderId="1" applyAlignment="1" pivotButton="0" quotePrefix="0" xfId="0">
      <alignment horizontal="center" vertical="center"/>
    </xf>
    <xf numFmtId="166" fontId="9" fillId="4" borderId="1" applyAlignment="1" pivotButton="0" quotePrefix="0" xfId="0">
      <alignment horizontal="center" vertical="center" wrapText="1"/>
    </xf>
    <xf numFmtId="0" fontId="0" fillId="0" borderId="8" pivotButton="0" quotePrefix="0" xfId="0"/>
    <xf numFmtId="0" fontId="0" fillId="0" borderId="3" pivotButton="0" quotePrefix="0" xfId="0"/>
    <xf numFmtId="166" fontId="9" fillId="5" borderId="1" applyAlignment="1" pivotButton="0" quotePrefix="0" xfId="0">
      <alignment horizontal="center" vertical="center" wrapText="1" shrinkToFit="1"/>
    </xf>
    <xf numFmtId="166" fontId="5" fillId="5" borderId="1" applyAlignment="1" pivotButton="0" quotePrefix="0" xfId="0">
      <alignment horizontal="center" vertical="center"/>
    </xf>
    <xf numFmtId="164" fontId="5" fillId="5" borderId="1" applyAlignment="1" pivotButton="0" quotePrefix="0" xfId="0">
      <alignment vertical="center"/>
    </xf>
    <xf numFmtId="0" fontId="5" fillId="5" borderId="1" applyAlignment="1" pivotButton="0" quotePrefix="0" xfId="0">
      <alignment horizontal="center" vertical="center"/>
    </xf>
    <xf numFmtId="166" fontId="9" fillId="5" borderId="1" applyAlignment="1" pivotButton="0" quotePrefix="0" xfId="0">
      <alignment vertical="center"/>
    </xf>
    <xf numFmtId="167" fontId="9" fillId="5" borderId="1" applyAlignment="1" pivotButton="0" quotePrefix="0" xfId="1">
      <alignment horizontal="center" vertical="center"/>
    </xf>
    <xf numFmtId="0" fontId="5" fillId="6" borderId="7" applyAlignment="1" pivotButton="0" quotePrefix="0" xfId="0">
      <alignment horizontal="center" vertical="center" wrapText="1" shrinkToFit="1"/>
    </xf>
    <xf numFmtId="0" fontId="0" fillId="0" borderId="5" pivotButton="0" quotePrefix="0" xfId="0"/>
    <xf numFmtId="0" fontId="0" fillId="0" borderId="6" pivotButton="0" quotePrefix="0" xfId="0"/>
    <xf numFmtId="166" fontId="5" fillId="6" borderId="7" applyAlignment="1" pivotButton="0" quotePrefix="0" xfId="0">
      <alignment horizontal="center" vertical="center"/>
    </xf>
    <xf numFmtId="0" fontId="5" fillId="6" borderId="7" applyAlignment="1" pivotButton="0" quotePrefix="0" xfId="0">
      <alignment horizontal="center" vertical="center"/>
    </xf>
    <xf numFmtId="166" fontId="5" fillId="6" borderId="7" applyAlignment="1" pivotButton="0" quotePrefix="0" xfId="0">
      <alignment vertical="center"/>
    </xf>
    <xf numFmtId="164" fontId="5" fillId="6" borderId="7" applyAlignment="1" pivotButton="0" quotePrefix="0" xfId="0">
      <alignment vertical="center"/>
    </xf>
    <xf numFmtId="171" fontId="5" fillId="6" borderId="4" applyAlignment="1" pivotButton="0" quotePrefix="0" xfId="0">
      <alignment vertical="center"/>
    </xf>
    <xf numFmtId="171" fontId="5" fillId="6" borderId="5" applyAlignment="1" pivotButton="0" quotePrefix="0" xfId="0">
      <alignment vertical="center"/>
    </xf>
    <xf numFmtId="0" fontId="5" fillId="0" borderId="1" applyAlignment="1" pivotButton="0" quotePrefix="0" xfId="0">
      <alignment horizontal="left" vertical="top" wrapText="1"/>
    </xf>
    <xf numFmtId="164" fontId="5" fillId="0" borderId="0" applyAlignment="1" pivotButton="0" quotePrefix="0" xfId="0">
      <alignment vertical="center"/>
    </xf>
    <xf numFmtId="0" fontId="14" fillId="8" borderId="14" applyAlignment="1" pivotButton="0" quotePrefix="0" xfId="0">
      <alignment horizontal="center" vertical="center" wrapText="1"/>
    </xf>
    <xf numFmtId="0" fontId="0" fillId="8" borderId="14" pivotButton="0" quotePrefix="0" xfId="0"/>
    <xf numFmtId="166" fontId="9" fillId="8" borderId="14" applyAlignment="1" pivotButton="0" quotePrefix="0" xfId="0">
      <alignment horizontal="center" vertical="center" wrapText="1" shrinkToFit="1"/>
    </xf>
    <xf numFmtId="166" fontId="5" fillId="8" borderId="14" applyAlignment="1" pivotButton="0" quotePrefix="0" xfId="0">
      <alignment horizontal="center" vertical="center"/>
    </xf>
    <xf numFmtId="0" fontId="5" fillId="8" borderId="14" applyAlignment="1" pivotButton="0" quotePrefix="0" xfId="0">
      <alignment vertical="center"/>
    </xf>
    <xf numFmtId="164" fontId="5" fillId="8" borderId="14" applyAlignment="1" pivotButton="0" quotePrefix="0" xfId="0">
      <alignment vertical="center"/>
    </xf>
    <xf numFmtId="0" fontId="5" fillId="8" borderId="14" applyAlignment="1" pivotButton="0" quotePrefix="0" xfId="0">
      <alignment horizontal="center" vertical="center" wrapText="1"/>
    </xf>
    <xf numFmtId="166" fontId="9" fillId="8" borderId="14" applyAlignment="1" pivotButton="0" quotePrefix="0" xfId="0">
      <alignment vertical="center"/>
    </xf>
    <xf numFmtId="10" fontId="5" fillId="8" borderId="14" applyAlignment="1" pivotButton="0" quotePrefix="0" xfId="2">
      <alignment horizontal="center" vertical="center"/>
    </xf>
    <xf numFmtId="167" fontId="9" fillId="8" borderId="14" applyAlignment="1" pivotButton="0" quotePrefix="0" xfId="1">
      <alignment horizontal="center" vertical="center"/>
    </xf>
    <xf numFmtId="0" fontId="5" fillId="6" borderId="7" applyAlignment="1" pivotButton="0" quotePrefix="0" xfId="0">
      <alignment horizontal="center" vertical="center" wrapText="1"/>
    </xf>
    <xf numFmtId="0" fontId="0" fillId="0" borderId="18" pivotButton="0" quotePrefix="0" xfId="0"/>
    <xf numFmtId="0" fontId="0" fillId="0" borderId="17" pivotButton="0" quotePrefix="0" xfId="0"/>
    <xf numFmtId="14" fontId="15" fillId="0" borderId="0" applyAlignment="1" pivotButton="0" quotePrefix="0" xfId="0">
      <alignment horizontal="center" vertical="center"/>
    </xf>
    <xf numFmtId="0" fontId="15" fillId="0" borderId="0" applyAlignment="1" pivotButton="0" quotePrefix="0" xfId="0">
      <alignment horizontal="center" vertical="center"/>
    </xf>
    <xf numFmtId="0" fontId="15" fillId="0" borderId="0" pivotButton="0" quotePrefix="0" xfId="0"/>
    <xf numFmtId="172" fontId="0" fillId="0" borderId="0" applyAlignment="1" pivotButton="0" quotePrefix="0" xfId="0">
      <alignment horizontal="center" vertical="center"/>
    </xf>
    <xf numFmtId="10" fontId="0" fillId="0" borderId="0" pivotButton="0" quotePrefix="0" xfId="0"/>
  </cellXfs>
  <cellStyles count="4">
    <cellStyle name="常规" xfId="0" builtinId="0"/>
    <cellStyle name="千位分隔" xfId="1" builtinId="3"/>
    <cellStyle name="百分比" xfId="2" builtinId="5"/>
    <cellStyle name="60% - 着色 5" xfId="3" builtinId="48"/>
  </cellStyles>
  <dxfs count="18">
    <dxf>
      <font>
        <color rgb="FF00B050"/>
      </font>
    </dxf>
    <dxf>
      <font>
        <color rgb="FFFF0000"/>
      </font>
    </dxf>
    <dxf>
      <fill>
        <patternFill patternType="solid">
          <bgColor rgb="FFFF0000"/>
        </patternFill>
      </fill>
    </dxf>
    <dxf>
      <fill>
        <patternFill patternType="solid">
          <bgColor rgb="FF00B050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externalLink" Target="/xl/externalLinks/externalLink1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量化净值数据及持仓仓位变化</a:t>
            </a:r>
          </a:p>
        </rich>
      </tx>
    </title>
    <plotArea>
      <lineChart>
        <grouping val="standard"/>
        <ser>
          <idx val="0"/>
          <order val="0"/>
          <tx>
            <strRef>
              <f>'Sheet1'!Z19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'Sheet1'!$Y$20:$Y$42</f>
            </numRef>
          </cat>
          <val>
            <numRef>
              <f>'Sheet1'!$Z$20:$Z$42</f>
            </numRef>
          </val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18</row>
      <rowOff>0</rowOff>
    </from>
    <ext cx="1080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externalLinks/_rels/externalLink1.xml.rels><Relationships xmlns="http://schemas.openxmlformats.org/package/2006/relationships"><Relationship Type="http://schemas.openxmlformats.org/officeDocument/2006/relationships/externalLinkPath" Target="file:///C:/Users/LENOVO/Desktop/&#20170;&#26085;&#26356;&#26032;/8.3/&#33258;&#33829;&#20132;&#26131;&#30424;2026.8.3.xlsm" TargetMode="External" Id="rId1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2024年业务"/>
      <sheetName val="2025年业务"/>
      <sheetName val="量化交易"/>
      <sheetName val="25期权盘"/>
      <sheetName val="净值曲线图"/>
      <sheetName val="统计持仓"/>
      <sheetName val="持仓统计"/>
      <sheetName val="持仓分布图"/>
      <sheetName val="Sheet1"/>
      <sheetName val="模拟盘"/>
      <sheetName val="已平仓数据"/>
      <sheetName val="已平仓RISKY"/>
      <sheetName val="打新"/>
    </sheetNames>
    <sheetDataSet>
      <sheetData sheetId="0"/>
      <sheetData sheetId="1"/>
      <sheetData sheetId="2"/>
      <sheetData sheetId="3">
        <row r="108">
          <cell r="Z108" t="str">
            <v>净值数据</v>
          </cell>
          <cell r="AA108" t="str">
            <v>仓位占比</v>
          </cell>
        </row>
        <row r="109">
          <cell r="Y109">
            <v>46171</v>
          </cell>
          <cell r="Z109">
            <v>1</v>
          </cell>
          <cell r="AA109">
            <v>2.06E-2</v>
          </cell>
        </row>
        <row r="110">
          <cell r="Y110">
            <v>46174</v>
          </cell>
          <cell r="Z110">
            <v>0.99909999999999999</v>
          </cell>
          <cell r="AA110">
            <v>3.32E-2</v>
          </cell>
        </row>
        <row r="111">
          <cell r="Y111">
            <v>46175</v>
          </cell>
          <cell r="Z111">
            <v>1.0008999999999999</v>
          </cell>
          <cell r="AA111">
            <v>4.1200000000000001E-2</v>
          </cell>
        </row>
        <row r="112">
          <cell r="Y112">
            <v>46176</v>
          </cell>
          <cell r="Z112">
            <v>1.0016</v>
          </cell>
          <cell r="AA112">
            <v>4.4600000000000001E-2</v>
          </cell>
        </row>
        <row r="113">
          <cell r="Y113">
            <v>46177</v>
          </cell>
          <cell r="Z113">
            <v>1.0015000000000001</v>
          </cell>
          <cell r="AA113">
            <v>5.8299999999999998E-2</v>
          </cell>
        </row>
        <row r="114">
          <cell r="Y114">
            <v>46178</v>
          </cell>
          <cell r="Z114">
            <v>0.99929999999999997</v>
          </cell>
          <cell r="AA114">
            <v>5.8200000000000002E-2</v>
          </cell>
        </row>
        <row r="115">
          <cell r="Y115">
            <v>46181</v>
          </cell>
          <cell r="Z115">
            <v>0.99409999999999998</v>
          </cell>
          <cell r="AA115">
            <v>8.3799999999999999E-2</v>
          </cell>
        </row>
        <row r="116">
          <cell r="Y116">
            <v>46182</v>
          </cell>
          <cell r="Z116">
            <v>0.99809999999999999</v>
          </cell>
          <cell r="AA116">
            <v>9.9000000000000005E-2</v>
          </cell>
        </row>
        <row r="117">
          <cell r="Y117">
            <v>46183</v>
          </cell>
          <cell r="Z117">
            <v>0.99419999999999997</v>
          </cell>
          <cell r="AA117">
            <v>0.1353</v>
          </cell>
        </row>
        <row r="118">
          <cell r="Y118">
            <v>46184</v>
          </cell>
          <cell r="Z118">
            <v>0.99380000000000002</v>
          </cell>
          <cell r="AA118">
            <v>0.14419999999999999</v>
          </cell>
        </row>
        <row r="119">
          <cell r="Y119">
            <v>46185</v>
          </cell>
          <cell r="Z119">
            <v>0.99260000000000004</v>
          </cell>
          <cell r="AA119">
            <v>0.15379999999999999</v>
          </cell>
        </row>
        <row r="120">
          <cell r="Y120">
            <v>46188</v>
          </cell>
          <cell r="Z120">
            <v>1.0016</v>
          </cell>
          <cell r="AA120">
            <v>0.15379999999999999</v>
          </cell>
        </row>
        <row r="121">
          <cell r="Y121">
            <v>46189</v>
          </cell>
          <cell r="Z121">
            <v>1.0054000000000001</v>
          </cell>
          <cell r="AA121">
            <v>0.16350000000000001</v>
          </cell>
        </row>
        <row r="122">
          <cell r="Y122">
            <v>46190</v>
          </cell>
          <cell r="Z122">
            <v>1.0105</v>
          </cell>
          <cell r="AA122">
            <v>0.2082</v>
          </cell>
        </row>
        <row r="123">
          <cell r="Y123">
            <v>46191</v>
          </cell>
          <cell r="Z123">
            <v>1.0134000000000001</v>
          </cell>
          <cell r="AA123">
            <v>0.26229999999999998</v>
          </cell>
        </row>
        <row r="124">
          <cell r="Y124">
            <v>46195</v>
          </cell>
          <cell r="Z124">
            <v>1.0235000000000001</v>
          </cell>
          <cell r="AA124">
            <v>0.25069999999999998</v>
          </cell>
        </row>
        <row r="125">
          <cell r="Y125">
            <v>46196</v>
          </cell>
          <cell r="Z125">
            <v>1.0093000000000001</v>
          </cell>
          <cell r="AA125">
            <v>0.37119999999999997</v>
          </cell>
        </row>
        <row r="126">
          <cell r="Y126">
            <v>46197</v>
          </cell>
          <cell r="Z126">
            <v>1.0139</v>
          </cell>
          <cell r="AA126">
            <v>0.35680000000000001</v>
          </cell>
        </row>
        <row r="127">
          <cell r="Y127">
            <v>46198</v>
          </cell>
          <cell r="Z127">
            <v>1.0143</v>
          </cell>
          <cell r="AA127">
            <v>0.42349999999999999</v>
          </cell>
        </row>
        <row r="128">
          <cell r="Y128">
            <v>46199</v>
          </cell>
          <cell r="Z128">
            <v>0.99819999999999998</v>
          </cell>
          <cell r="AA128">
            <v>0.51219999999999999</v>
          </cell>
        </row>
        <row r="129">
          <cell r="Y129">
            <v>46202</v>
          </cell>
          <cell r="Z129">
            <v>1.0001</v>
          </cell>
          <cell r="AA129">
            <v>0.4582</v>
          </cell>
        </row>
        <row r="130">
          <cell r="Y130">
            <v>46203</v>
          </cell>
          <cell r="Z130">
            <v>1.0201</v>
          </cell>
          <cell r="AA130">
            <v>0.46970000000000001</v>
          </cell>
        </row>
        <row r="131">
          <cell r="Y131">
            <v>46204</v>
          </cell>
          <cell r="Z131">
            <v>1.0233000000000001</v>
          </cell>
          <cell r="AA131">
            <v>0.47520000000000001</v>
          </cell>
        </row>
        <row r="132">
          <cell r="Y132">
            <v>46205</v>
          </cell>
          <cell r="Z132">
            <v>1.0082</v>
          </cell>
          <cell r="AA132">
            <v>0.46029999999999999</v>
          </cell>
        </row>
        <row r="133">
          <cell r="Y133">
            <v>46206</v>
          </cell>
          <cell r="Z133">
            <v>1.0114000000000001</v>
          </cell>
          <cell r="AA133">
            <v>0.51990000000000003</v>
          </cell>
        </row>
        <row r="134">
          <cell r="Y134">
            <v>46209</v>
          </cell>
          <cell r="Z134">
            <v>1.0031000000000001</v>
          </cell>
          <cell r="AA134">
            <v>0.49170000000000003</v>
          </cell>
        </row>
        <row r="135">
          <cell r="Y135">
            <v>46210</v>
          </cell>
          <cell r="Z135">
            <v>0.99470000000000003</v>
          </cell>
          <cell r="AA135">
            <v>0.49170000000000003</v>
          </cell>
        </row>
        <row r="136">
          <cell r="Y136">
            <v>46211</v>
          </cell>
          <cell r="Z136">
            <v>0.98340000000000005</v>
          </cell>
          <cell r="AA136">
            <v>0.4884</v>
          </cell>
        </row>
        <row r="137">
          <cell r="Y137">
            <v>46212</v>
          </cell>
          <cell r="Z137">
            <v>1.0026999999999999</v>
          </cell>
          <cell r="AA137">
            <v>0.42370000000000002</v>
          </cell>
        </row>
        <row r="138">
          <cell r="Y138">
            <v>46213</v>
          </cell>
          <cell r="Z138">
            <v>0.99629999999999996</v>
          </cell>
          <cell r="AA138">
            <v>0.47270000000000001</v>
          </cell>
        </row>
        <row r="139">
          <cell r="Y139">
            <v>46216</v>
          </cell>
          <cell r="Z139">
            <v>0.97140000000000004</v>
          </cell>
          <cell r="AA139">
            <v>0.35709999999999997</v>
          </cell>
        </row>
        <row r="140">
          <cell r="Y140">
            <v>46217</v>
          </cell>
          <cell r="Z140">
            <v>0.97629999999999995</v>
          </cell>
          <cell r="AA140">
            <v>0.4118</v>
          </cell>
        </row>
        <row r="141">
          <cell r="Y141">
            <v>46218</v>
          </cell>
          <cell r="Z141">
            <v>0.96850000000000003</v>
          </cell>
          <cell r="AA141">
            <v>0.65920000000000001</v>
          </cell>
        </row>
        <row r="142">
          <cell r="Y142">
            <v>46219</v>
          </cell>
          <cell r="Z142">
            <v>0.94589999999999996</v>
          </cell>
          <cell r="AA142">
            <v>0.91320000000000001</v>
          </cell>
        </row>
        <row r="143">
          <cell r="Y143">
            <v>46220</v>
          </cell>
          <cell r="Z143">
            <v>0.87460000000000004</v>
          </cell>
          <cell r="AA143">
            <v>1.0173000000000001</v>
          </cell>
        </row>
        <row r="144">
          <cell r="Y144">
            <v>46223</v>
          </cell>
          <cell r="Z144">
            <v>0.83330000000000004</v>
          </cell>
          <cell r="AA144">
            <v>1.0173000000000001</v>
          </cell>
        </row>
        <row r="145">
          <cell r="Y145">
            <v>46224</v>
          </cell>
          <cell r="Z145">
            <v>0.87260000000000004</v>
          </cell>
          <cell r="AA145">
            <v>1.0173000000000001</v>
          </cell>
        </row>
        <row r="146">
          <cell r="Y146">
            <v>46225</v>
          </cell>
          <cell r="Z146">
            <v>0.87070000000000003</v>
          </cell>
          <cell r="AA146">
            <v>1.0173000000000001</v>
          </cell>
        </row>
        <row r="147">
          <cell r="Y147">
            <v>46226</v>
          </cell>
          <cell r="Z147">
            <v>0.87009999999999998</v>
          </cell>
          <cell r="AA147">
            <v>1.0173000000000001</v>
          </cell>
        </row>
        <row r="148">
          <cell r="Y148">
            <v>46227</v>
          </cell>
          <cell r="Z148">
            <v>0.84350000000000003</v>
          </cell>
          <cell r="AA148">
            <v>1.0173000000000001</v>
          </cell>
        </row>
        <row r="149">
          <cell r="Y149">
            <v>46230</v>
          </cell>
          <cell r="Z149">
            <v>0.87260000000000004</v>
          </cell>
          <cell r="AA149">
            <v>0.82279999999999998</v>
          </cell>
        </row>
        <row r="150">
          <cell r="Y150">
            <v>46231</v>
          </cell>
          <cell r="Z150">
            <v>0.83819999999999995</v>
          </cell>
          <cell r="AA150">
            <v>0.79</v>
          </cell>
        </row>
        <row r="151">
          <cell r="Y151">
            <v>46232</v>
          </cell>
          <cell r="Z151">
            <v>0.8266</v>
          </cell>
          <cell r="AA151">
            <v>0.79</v>
          </cell>
        </row>
        <row r="152">
          <cell r="Y152">
            <v>46233</v>
          </cell>
          <cell r="Z152">
            <v>0.78820000000000001</v>
          </cell>
          <cell r="AA152">
            <v>0.7127</v>
          </cell>
        </row>
        <row r="153">
          <cell r="Y153">
            <v>46234</v>
          </cell>
          <cell r="Z153">
            <v>0.81530000000000002</v>
          </cell>
          <cell r="AA153">
            <v>0.68620000000000003</v>
          </cell>
        </row>
        <row r="154">
          <cell r="Y154">
            <v>46237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codeName="Sheet1">
    <outlinePr summaryBelow="1" summaryRight="1"/>
    <pageSetUpPr/>
  </sheetPr>
  <dimension ref="A1:AB116"/>
  <sheetViews>
    <sheetView tabSelected="1" workbookViewId="0">
      <selection activeCell="W108" sqref="W108:X120"/>
    </sheetView>
  </sheetViews>
  <sheetFormatPr baseColWidth="10" defaultColWidth="9" defaultRowHeight="14"/>
  <cols>
    <col width="2.6640625" customWidth="1" style="103" min="1" max="1"/>
    <col width="5.1640625" customWidth="1" style="103" min="2" max="2"/>
    <col width="4" customWidth="1" style="101" min="3" max="3"/>
    <col width="7.5" customWidth="1" style="103" min="4" max="4"/>
    <col width="7.1640625" customWidth="1" style="103" min="5" max="5"/>
    <col width="8.6640625" customWidth="1" style="103" min="6" max="6"/>
    <col width="17.5" customWidth="1" style="4" min="7" max="7"/>
    <col width="10.1640625" customWidth="1" style="103" min="8" max="9"/>
    <col width="16" customWidth="1" style="103" min="10" max="10"/>
    <col width="9.33203125" customWidth="1" style="104" min="11" max="11"/>
    <col width="8" customWidth="1" style="103" min="12" max="12"/>
    <col width="9" customWidth="1" style="104" min="13" max="13"/>
    <col width="4.1640625" customWidth="1" style="103" min="14" max="14"/>
    <col hidden="1" width="9" customWidth="1" style="103" min="15" max="15"/>
    <col hidden="1" width="1" customWidth="1" style="103" min="16" max="16"/>
    <col width="14.1640625" customWidth="1" style="103" min="17" max="17"/>
    <col width="13.6640625" customWidth="1" style="4" min="18" max="18"/>
    <col width="17.33203125" customWidth="1" style="103" min="19" max="19"/>
    <col width="11.6640625" customWidth="1" style="103" min="20" max="20"/>
    <col width="11" customWidth="1" style="103" min="21" max="21"/>
    <col width="16.33203125" customWidth="1" style="103" min="22" max="22"/>
    <col width="16.1640625" customWidth="1" style="103" min="23" max="23"/>
    <col width="18.1640625" customWidth="1" style="103" min="24" max="24"/>
    <col width="11" customWidth="1" style="103" min="25" max="25"/>
    <col width="10" customWidth="1" style="103" min="26" max="26"/>
    <col width="10" customWidth="1" style="6" min="27" max="27"/>
  </cols>
  <sheetData>
    <row r="1" ht="30" customHeight="1" s="103">
      <c r="B1" s="102" t="inlineStr">
        <is>
          <t>26年投研量化平层产品基本信息</t>
        </is>
      </c>
      <c r="U1" s="8" t="n"/>
    </row>
    <row r="2" ht="16.5" customHeight="1" s="103">
      <c r="B2" s="85" t="n"/>
      <c r="C2" s="85" t="n"/>
      <c r="D2" s="85" t="n"/>
      <c r="E2" s="85" t="n"/>
      <c r="F2" s="85" t="n"/>
      <c r="G2" s="85" t="n"/>
      <c r="H2" s="85" t="n"/>
      <c r="I2" s="85" t="n"/>
      <c r="J2" s="85" t="n"/>
      <c r="K2" s="105" t="n"/>
      <c r="L2" s="85" t="n"/>
      <c r="M2" s="105" t="n"/>
      <c r="N2" s="85" t="n"/>
      <c r="O2" s="85" t="n"/>
      <c r="P2" s="85" t="n"/>
      <c r="Q2" s="85" t="n"/>
      <c r="R2" s="10" t="n"/>
      <c r="S2" s="10" t="inlineStr">
        <is>
          <t>起始时间：</t>
        </is>
      </c>
      <c r="T2" s="11" t="n">
        <v>46232</v>
      </c>
      <c r="U2" s="106" t="n"/>
    </row>
    <row r="3" ht="16.5" customHeight="1" s="103">
      <c r="B3" s="85" t="n"/>
      <c r="C3" s="85" t="n"/>
      <c r="D3" s="85" t="n"/>
      <c r="E3" s="85" t="n"/>
      <c r="F3" s="85" t="n"/>
      <c r="G3" s="85" t="n"/>
      <c r="H3" s="85" t="n"/>
      <c r="I3" s="85" t="n"/>
      <c r="J3" s="85" t="n"/>
      <c r="K3" s="105" t="n"/>
      <c r="L3" s="85" t="n"/>
      <c r="M3" s="105" t="n"/>
      <c r="N3" s="85" t="n"/>
      <c r="O3" s="85" t="n"/>
      <c r="P3" s="85" t="n"/>
      <c r="Q3" s="85" t="n"/>
      <c r="R3" s="10" t="n"/>
      <c r="S3" s="10" t="inlineStr">
        <is>
          <t>更新时间：</t>
        </is>
      </c>
      <c r="T3" s="11" t="n">
        <v>46262</v>
      </c>
      <c r="U3" s="106" t="n"/>
    </row>
    <row r="4" ht="30" customHeight="1" s="103">
      <c r="B4" s="100" t="inlineStr">
        <is>
          <t>平层
持仓</t>
        </is>
      </c>
      <c r="C4" s="14" t="inlineStr">
        <is>
          <t>序号</t>
        </is>
      </c>
      <c r="D4" s="100" t="inlineStr">
        <is>
          <t>开单账户</t>
        </is>
      </c>
      <c r="E4" s="14" t="inlineStr">
        <is>
          <t>代码</t>
        </is>
      </c>
      <c r="F4" s="15" t="inlineStr">
        <is>
          <t>标的</t>
        </is>
      </c>
      <c r="G4" s="100" t="inlineStr">
        <is>
          <t>交易金额（元）</t>
        </is>
      </c>
      <c r="H4" s="15" t="inlineStr">
        <is>
          <t>起始时间</t>
        </is>
      </c>
      <c r="I4" s="15" t="inlineStr">
        <is>
          <t>更新时间</t>
        </is>
      </c>
      <c r="J4" s="15" t="inlineStr">
        <is>
          <t>结构</t>
        </is>
      </c>
      <c r="K4" s="107" t="inlineStr">
        <is>
          <t>交易成本价</t>
        </is>
      </c>
      <c r="L4" s="15" t="inlineStr">
        <is>
          <t>持股数量</t>
        </is>
      </c>
      <c r="M4" s="107" t="inlineStr">
        <is>
          <t>当日价格</t>
        </is>
      </c>
      <c r="N4" s="100" t="inlineStr">
        <is>
          <t>自然天数</t>
        </is>
      </c>
      <c r="O4" s="17" t="inlineStr">
        <is>
          <t>融资金额</t>
        </is>
      </c>
      <c r="P4" s="18" t="inlineStr">
        <is>
          <t>融资费用4.8%</t>
        </is>
      </c>
      <c r="Q4" s="100" t="inlineStr">
        <is>
          <t>每股较期初价盈（元）</t>
        </is>
      </c>
      <c r="R4" s="108" t="inlineStr">
        <is>
          <t>较期初价涨跌幅</t>
        </is>
      </c>
      <c r="S4" s="108" t="inlineStr">
        <is>
          <t>总持股
浮动盈亏（元）</t>
        </is>
      </c>
      <c r="T4" s="100" t="inlineStr">
        <is>
          <t>持有收益率</t>
        </is>
      </c>
      <c r="U4" s="109" t="inlineStr">
        <is>
          <t>净值估算</t>
        </is>
      </c>
    </row>
    <row r="5" ht="20" customFormat="1" customHeight="1" s="1">
      <c r="B5" s="110" t="n"/>
      <c r="C5" s="21" t="n">
        <v>1</v>
      </c>
      <c r="D5" s="22" t="inlineStr">
        <is>
          <t>天盟实业</t>
        </is>
      </c>
      <c r="E5" s="23" t="inlineStr">
        <is>
          <t>603501</t>
        </is>
      </c>
      <c r="F5" s="24" t="inlineStr">
        <is>
          <t>测603501</t>
        </is>
      </c>
      <c r="G5" s="111" t="n">
        <v>60144</v>
      </c>
      <c r="H5" s="26" t="n">
        <v>46206</v>
      </c>
      <c r="I5" s="27" t="n">
        <v>46262</v>
      </c>
      <c r="J5" s="22" t="inlineStr">
        <is>
          <t>二级（平层）</t>
        </is>
      </c>
      <c r="K5" s="112" t="n">
        <v>100.24</v>
      </c>
      <c r="L5" s="113" t="n">
        <v>600</v>
      </c>
      <c r="M5" s="114" t="n">
        <v>82</v>
      </c>
      <c r="N5" s="31" t="n">
        <v>57</v>
      </c>
      <c r="O5" s="32" t="inlineStr">
        <is>
          <t>无</t>
        </is>
      </c>
      <c r="P5" s="115" t="inlineStr">
        <is>
          <t>无</t>
        </is>
      </c>
      <c r="Q5" s="116">
        <f>M5-K5</f>
        <v/>
      </c>
      <c r="R5" s="35">
        <f>IF(K5=0,0,Q5/K5)</f>
        <v/>
      </c>
      <c r="S5" s="117">
        <f>Q5*L5</f>
        <v/>
      </c>
      <c r="T5" s="35">
        <f>IF(G5=0,0,S5/G5)</f>
        <v/>
      </c>
      <c r="U5" s="118">
        <f>1+T5</f>
        <v/>
      </c>
      <c r="V5" s="119" t="n"/>
      <c r="AA5" s="39" t="n"/>
    </row>
    <row r="6" ht="20" customFormat="1" customHeight="1" s="1">
      <c r="B6" s="110" t="n"/>
      <c r="C6" s="21" t="n">
        <v>2</v>
      </c>
      <c r="D6" s="22" t="inlineStr">
        <is>
          <t>天盟实业</t>
        </is>
      </c>
      <c r="E6" s="23" t="inlineStr">
        <is>
          <t>301199</t>
        </is>
      </c>
      <c r="F6" s="24" t="inlineStr">
        <is>
          <t>测301199</t>
        </is>
      </c>
      <c r="G6" s="111" t="n">
        <v>53930</v>
      </c>
      <c r="H6" s="26" t="n">
        <v>46209</v>
      </c>
      <c r="I6" s="27" t="n">
        <v>46262</v>
      </c>
      <c r="J6" s="22" t="inlineStr">
        <is>
          <t>二级（平层）</t>
        </is>
      </c>
      <c r="K6" s="112" t="n">
        <v>21.572</v>
      </c>
      <c r="L6" s="113" t="n">
        <v>2500</v>
      </c>
      <c r="M6" s="114" t="n">
        <v>17.72</v>
      </c>
      <c r="N6" s="31" t="n">
        <v>54</v>
      </c>
      <c r="O6" s="32" t="inlineStr">
        <is>
          <t>无</t>
        </is>
      </c>
      <c r="P6" s="115" t="inlineStr">
        <is>
          <t>无</t>
        </is>
      </c>
      <c r="Q6" s="116">
        <f>M6-K6</f>
        <v/>
      </c>
      <c r="R6" s="35">
        <f>IF(K6=0,0,Q6/K6)</f>
        <v/>
      </c>
      <c r="S6" s="117">
        <f>Q6*L6</f>
        <v/>
      </c>
      <c r="T6" s="35">
        <f>IF(G6=0,0,S6/G6)</f>
        <v/>
      </c>
      <c r="U6" s="118">
        <f>1+T6</f>
        <v/>
      </c>
    </row>
    <row r="7" ht="20" customFormat="1" customHeight="1" s="1">
      <c r="B7" s="110" t="n"/>
      <c r="C7" s="21" t="n">
        <v>3</v>
      </c>
      <c r="D7" s="22" t="inlineStr">
        <is>
          <t>天盟实业</t>
        </is>
      </c>
      <c r="E7" s="23" t="inlineStr">
        <is>
          <t>688037</t>
        </is>
      </c>
      <c r="F7" s="24" t="inlineStr">
        <is>
          <t>测688037</t>
        </is>
      </c>
      <c r="G7" s="111" t="n">
        <v>75651.2</v>
      </c>
      <c r="H7" s="26" t="n">
        <v>46217</v>
      </c>
      <c r="I7" s="27" t="n">
        <v>46262</v>
      </c>
      <c r="J7" s="22" t="inlineStr">
        <is>
          <t>二级（平层）</t>
        </is>
      </c>
      <c r="K7" s="112" t="n">
        <v>378.256</v>
      </c>
      <c r="L7" s="113" t="n">
        <v>200</v>
      </c>
      <c r="M7" s="114" t="n">
        <v>367.74</v>
      </c>
      <c r="N7" s="31" t="n">
        <v>46</v>
      </c>
      <c r="O7" s="32" t="inlineStr">
        <is>
          <t>无</t>
        </is>
      </c>
      <c r="P7" s="115" t="inlineStr">
        <is>
          <t>无</t>
        </is>
      </c>
      <c r="Q7" s="116">
        <f>M7-K7</f>
        <v/>
      </c>
      <c r="R7" s="35">
        <f>IF(K7=0,0,Q7/K7)</f>
        <v/>
      </c>
      <c r="S7" s="117">
        <f>Q7*L7</f>
        <v/>
      </c>
      <c r="T7" s="35">
        <f>IF(G7=0,0,S7/G7)</f>
        <v/>
      </c>
      <c r="U7" s="118">
        <f>1+T7</f>
        <v/>
      </c>
    </row>
    <row r="8" ht="20" customFormat="1" customHeight="1" s="1">
      <c r="B8" s="110" t="n"/>
      <c r="C8" s="21" t="n">
        <v>4</v>
      </c>
      <c r="D8" s="22" t="inlineStr">
        <is>
          <t>天盟实业</t>
        </is>
      </c>
      <c r="E8" s="23" t="inlineStr">
        <is>
          <t>002463</t>
        </is>
      </c>
      <c r="F8" s="24" t="inlineStr">
        <is>
          <t>测002463</t>
        </is>
      </c>
      <c r="G8" s="111" t="n">
        <v>70896.5</v>
      </c>
      <c r="H8" s="26" t="n">
        <v>46218</v>
      </c>
      <c r="I8" s="27" t="n">
        <v>46262</v>
      </c>
      <c r="J8" s="22" t="inlineStr">
        <is>
          <t>二级（平层）</t>
        </is>
      </c>
      <c r="K8" s="112" t="n">
        <v>141.793</v>
      </c>
      <c r="L8" s="113" t="n">
        <v>500</v>
      </c>
      <c r="M8" s="114" t="n">
        <v>121.7</v>
      </c>
      <c r="N8" s="31" t="n">
        <v>45</v>
      </c>
      <c r="O8" s="32" t="inlineStr">
        <is>
          <t>无</t>
        </is>
      </c>
      <c r="P8" s="115" t="inlineStr">
        <is>
          <t>无</t>
        </is>
      </c>
      <c r="Q8" s="116">
        <f>M8-K8</f>
        <v/>
      </c>
      <c r="R8" s="35">
        <f>IF(K8=0,0,Q8/K8)</f>
        <v/>
      </c>
      <c r="S8" s="117">
        <f>Q8*L8</f>
        <v/>
      </c>
      <c r="T8" s="35">
        <f>IF(G8=0,0,S8/G8)</f>
        <v/>
      </c>
      <c r="U8" s="118">
        <f>1+T8</f>
        <v/>
      </c>
    </row>
    <row r="9" ht="20" customFormat="1" customHeight="1" s="1">
      <c r="B9" s="110" t="n"/>
      <c r="C9" s="21" t="n">
        <v>5</v>
      </c>
      <c r="D9" s="22" t="inlineStr">
        <is>
          <t>天盟实业</t>
        </is>
      </c>
      <c r="E9" s="23" t="inlineStr">
        <is>
          <t>300602</t>
        </is>
      </c>
      <c r="F9" s="24" t="inlineStr">
        <is>
          <t>测300602</t>
        </is>
      </c>
      <c r="G9" s="111" t="n">
        <v>80624.60000000001</v>
      </c>
      <c r="H9" s="26" t="n">
        <v>46219</v>
      </c>
      <c r="I9" s="27" t="n">
        <v>46262</v>
      </c>
      <c r="J9" s="22" t="inlineStr">
        <is>
          <t>二级（平层）</t>
        </is>
      </c>
      <c r="K9" s="112" t="n">
        <v>42.434</v>
      </c>
      <c r="L9" s="113" t="n">
        <v>1900</v>
      </c>
      <c r="M9" s="114" t="n">
        <v>42.5</v>
      </c>
      <c r="N9" s="31" t="n">
        <v>44</v>
      </c>
      <c r="O9" s="32" t="inlineStr">
        <is>
          <t>无</t>
        </is>
      </c>
      <c r="P9" s="115" t="inlineStr">
        <is>
          <t>无</t>
        </is>
      </c>
      <c r="Q9" s="116">
        <f>M9-K9</f>
        <v/>
      </c>
      <c r="R9" s="35">
        <f>IF(K9=0,0,Q9/K9)</f>
        <v/>
      </c>
      <c r="S9" s="117">
        <f>Q9*L9</f>
        <v/>
      </c>
      <c r="T9" s="35">
        <f>IF(G9=0,0,S9/G9)</f>
        <v/>
      </c>
      <c r="U9" s="118">
        <f>1+T9</f>
        <v/>
      </c>
    </row>
    <row r="10" ht="20" customFormat="1" customHeight="1" s="1">
      <c r="B10" s="120" t="n"/>
      <c r="C10" s="40" t="n"/>
      <c r="D10" s="41" t="n"/>
      <c r="E10" s="40" t="inlineStr">
        <is>
          <t>小计</t>
        </is>
      </c>
      <c r="F10" s="40" t="n"/>
      <c r="G10" s="121">
        <f>SUM(G5:G9)</f>
        <v/>
      </c>
      <c r="H10" s="43" t="n"/>
      <c r="I10" s="41" t="n"/>
      <c r="J10" s="41" t="n"/>
      <c r="K10" s="122" t="n"/>
      <c r="L10" s="123" t="n"/>
      <c r="M10" s="124" t="n"/>
      <c r="N10" s="125" t="n"/>
      <c r="O10" s="126" t="n"/>
      <c r="P10" s="49" t="n"/>
      <c r="Q10" s="49" t="n"/>
      <c r="R10" s="127" t="inlineStr">
        <is>
          <t>合计</t>
        </is>
      </c>
      <c r="S10" s="128">
        <f>SUM(S5:S9)</f>
        <v/>
      </c>
      <c r="T10" s="49">
        <f>IF(G10=0,0,S10/G10)</f>
        <v/>
      </c>
      <c r="U10" s="129">
        <f>1+T10</f>
        <v/>
      </c>
      <c r="V10" s="130" t="n"/>
      <c r="W10" s="130" t="n"/>
      <c r="X10" s="130" t="n"/>
      <c r="Y10" s="130" t="n"/>
    </row>
    <row r="11" ht="30" customFormat="1" customHeight="1" s="1">
      <c r="B11" s="100" t="inlineStr">
        <is>
          <t>平层
卖出</t>
        </is>
      </c>
      <c r="C11" s="100" t="inlineStr">
        <is>
          <t>序
号</t>
        </is>
      </c>
      <c r="D11" s="100" t="inlineStr">
        <is>
          <t>开单账户</t>
        </is>
      </c>
      <c r="E11" s="14" t="inlineStr">
        <is>
          <t>代码</t>
        </is>
      </c>
      <c r="F11" s="15" t="inlineStr">
        <is>
          <t>标的</t>
        </is>
      </c>
      <c r="G11" s="100" t="inlineStr">
        <is>
          <t>交易金额（元）</t>
        </is>
      </c>
      <c r="H11" s="15" t="inlineStr">
        <is>
          <t>起始时间</t>
        </is>
      </c>
      <c r="I11" s="15" t="inlineStr">
        <is>
          <t>平仓时间</t>
        </is>
      </c>
      <c r="J11" s="15" t="inlineStr">
        <is>
          <t>结构</t>
        </is>
      </c>
      <c r="K11" s="107" t="inlineStr">
        <is>
          <t>交易成本价</t>
        </is>
      </c>
      <c r="L11" s="15" t="inlineStr">
        <is>
          <t>持股数量</t>
        </is>
      </c>
      <c r="M11" s="107" t="inlineStr">
        <is>
          <t>结算价</t>
        </is>
      </c>
      <c r="N11" s="100" t="inlineStr">
        <is>
          <t>自然天数</t>
        </is>
      </c>
      <c r="O11" s="17" t="inlineStr">
        <is>
          <t>融资金额</t>
        </is>
      </c>
      <c r="P11" s="18" t="inlineStr">
        <is>
          <t>融资费用4.8%</t>
        </is>
      </c>
      <c r="Q11" s="100" t="inlineStr">
        <is>
          <t>每股较期初价盈（元）</t>
        </is>
      </c>
      <c r="R11" s="108" t="inlineStr">
        <is>
          <t>较期初价涨跌幅</t>
        </is>
      </c>
      <c r="S11" s="108" t="inlineStr">
        <is>
          <t>总持股
浮动盈亏（元）</t>
        </is>
      </c>
      <c r="T11" s="100" t="inlineStr">
        <is>
          <t>持有收益率</t>
        </is>
      </c>
      <c r="U11" s="109" t="inlineStr">
        <is>
          <t>净值估算</t>
        </is>
      </c>
      <c r="V11" s="130" t="n"/>
      <c r="W11" s="131" t="n"/>
      <c r="X11" s="130" t="n"/>
      <c r="Y11" s="130" t="n"/>
    </row>
    <row r="12" ht="20" customFormat="1" customHeight="1" s="1">
      <c r="B12" s="110" t="n"/>
      <c r="C12" s="21" t="n">
        <v>1</v>
      </c>
      <c r="D12" s="22" t="inlineStr">
        <is>
          <t>天盟实业</t>
        </is>
      </c>
      <c r="E12" s="23" t="inlineStr">
        <is>
          <t>600498</t>
        </is>
      </c>
      <c r="F12" s="24" t="inlineStr">
        <is>
          <t>测600498</t>
        </is>
      </c>
      <c r="G12" s="111" t="n">
        <v>9466.200000000001</v>
      </c>
      <c r="H12" s="26" t="n">
        <v>46175</v>
      </c>
      <c r="I12" s="27" t="n">
        <v>46177</v>
      </c>
      <c r="J12" s="22" t="inlineStr">
        <is>
          <t>二级（平层）</t>
        </is>
      </c>
      <c r="K12" s="112" t="n">
        <v>47.331</v>
      </c>
      <c r="L12" s="113" t="n">
        <v>200</v>
      </c>
      <c r="M12" s="114" t="n">
        <v>52.59</v>
      </c>
      <c r="N12" s="31" t="n">
        <v>3</v>
      </c>
      <c r="O12" s="32" t="inlineStr">
        <is>
          <t>无</t>
        </is>
      </c>
      <c r="P12" s="115" t="inlineStr">
        <is>
          <t>无</t>
        </is>
      </c>
      <c r="Q12" s="116">
        <f>M12-K12</f>
        <v/>
      </c>
      <c r="R12" s="35">
        <f>IF(K12=0,0,Q12/K12)</f>
        <v/>
      </c>
      <c r="S12" s="132" t="n">
        <v>1041.54</v>
      </c>
      <c r="T12" s="35">
        <f>IF(G12=0,0,S12/G12)</f>
        <v/>
      </c>
      <c r="U12" s="118">
        <f>1+T12</f>
        <v/>
      </c>
      <c r="AA12" s="39" t="n"/>
    </row>
    <row r="13" ht="20" customFormat="1" customHeight="1" s="1">
      <c r="B13" s="110" t="n"/>
      <c r="C13" s="21" t="n">
        <v>2</v>
      </c>
      <c r="D13" s="22" t="inlineStr">
        <is>
          <t>天盟实业</t>
        </is>
      </c>
      <c r="E13" s="23" t="inlineStr">
        <is>
          <t>603618</t>
        </is>
      </c>
      <c r="F13" s="24" t="inlineStr">
        <is>
          <t>测603618</t>
        </is>
      </c>
      <c r="G13" s="111" t="n">
        <v>7885</v>
      </c>
      <c r="H13" s="26" t="n">
        <v>46174</v>
      </c>
      <c r="I13" s="27" t="n">
        <v>46177</v>
      </c>
      <c r="J13" s="22" t="inlineStr">
        <is>
          <t>二级（平层）</t>
        </is>
      </c>
      <c r="K13" s="112" t="n">
        <v>39.425</v>
      </c>
      <c r="L13" s="113" t="n">
        <v>200</v>
      </c>
      <c r="M13" s="114" t="n">
        <v>43.49</v>
      </c>
      <c r="N13" s="31" t="n">
        <v>4</v>
      </c>
      <c r="O13" s="32" t="inlineStr">
        <is>
          <t>无</t>
        </is>
      </c>
      <c r="P13" s="115" t="inlineStr">
        <is>
          <t>无</t>
        </is>
      </c>
      <c r="Q13" s="116">
        <f>M13-K13</f>
        <v/>
      </c>
      <c r="R13" s="35">
        <f>IF(K13=0,0,Q13/K13)</f>
        <v/>
      </c>
      <c r="S13" s="132" t="n">
        <v>802.48</v>
      </c>
      <c r="T13" s="35">
        <f>IF(G13=0,0,S13/G13)</f>
        <v/>
      </c>
      <c r="U13" s="118">
        <f>1+T13</f>
        <v/>
      </c>
    </row>
    <row r="14" ht="20" customFormat="1" customHeight="1" s="1">
      <c r="B14" s="110" t="n"/>
      <c r="C14" s="21" t="n">
        <v>3</v>
      </c>
      <c r="D14" s="22" t="inlineStr">
        <is>
          <t>天盟实业</t>
        </is>
      </c>
      <c r="E14" s="23" t="inlineStr">
        <is>
          <t>688403</t>
        </is>
      </c>
      <c r="F14" s="24" t="inlineStr">
        <is>
          <t>测688403</t>
        </is>
      </c>
      <c r="G14" s="111" t="n">
        <v>8393.200000000001</v>
      </c>
      <c r="H14" s="26" t="n">
        <v>46172</v>
      </c>
      <c r="I14" s="27" t="n">
        <v>46177</v>
      </c>
      <c r="J14" s="22" t="inlineStr">
        <is>
          <t>二级（平层）</t>
        </is>
      </c>
      <c r="K14" s="112" t="n">
        <v>20.983</v>
      </c>
      <c r="L14" s="113" t="n">
        <v>400</v>
      </c>
      <c r="M14" s="114" t="n">
        <v>19.37</v>
      </c>
      <c r="N14" s="31" t="n">
        <v>6</v>
      </c>
      <c r="O14" s="32" t="inlineStr">
        <is>
          <t>无</t>
        </is>
      </c>
      <c r="P14" s="115" t="inlineStr">
        <is>
          <t>无</t>
        </is>
      </c>
      <c r="Q14" s="116">
        <f>M14-K14</f>
        <v/>
      </c>
      <c r="R14" s="35">
        <f>IF(K14=0,0,Q14/K14)</f>
        <v/>
      </c>
      <c r="S14" s="132" t="n">
        <v>-653.54</v>
      </c>
      <c r="T14" s="35">
        <f>IF(G14=0,0,S14/G14)</f>
        <v/>
      </c>
      <c r="U14" s="118">
        <f>1+T14</f>
        <v/>
      </c>
    </row>
    <row r="15" ht="20" customFormat="1" customHeight="1" s="1">
      <c r="B15" s="120" t="n"/>
      <c r="C15" s="40" t="n"/>
      <c r="D15" s="41" t="n"/>
      <c r="E15" s="40" t="inlineStr">
        <is>
          <t>小计</t>
        </is>
      </c>
      <c r="F15" s="40" t="n"/>
      <c r="G15" s="121">
        <f>SUM(G12:G14)</f>
        <v/>
      </c>
      <c r="H15" s="43" t="n"/>
      <c r="I15" s="41" t="n"/>
      <c r="J15" s="41" t="n"/>
      <c r="K15" s="122" t="n"/>
      <c r="L15" s="123" t="n"/>
      <c r="M15" s="124" t="n"/>
      <c r="N15" s="125" t="n"/>
      <c r="O15" s="126" t="n"/>
      <c r="P15" s="49" t="n"/>
      <c r="Q15" s="49" t="n"/>
      <c r="R15" s="127" t="inlineStr">
        <is>
          <t>合计</t>
        </is>
      </c>
      <c r="S15" s="133">
        <f>SUM(S12:S14)</f>
        <v/>
      </c>
      <c r="T15" s="49">
        <f>IF(G15=0,0,S15/G15)</f>
        <v/>
      </c>
      <c r="U15" s="129">
        <f>1+T15</f>
        <v/>
      </c>
      <c r="W15" s="130" t="n"/>
    </row>
    <row r="16" ht="18" customFormat="1" customHeight="1" s="1">
      <c r="B16" s="153" t="n"/>
      <c r="C16" s="164" t="n"/>
      <c r="D16" s="164" t="n"/>
      <c r="E16" s="164" t="n"/>
      <c r="F16" s="165" t="n"/>
      <c r="G16" s="155">
        <f>G10</f>
        <v/>
      </c>
      <c r="H16" s="156" t="n"/>
      <c r="I16" s="165" t="n"/>
      <c r="J16" s="157" t="n"/>
      <c r="K16" s="158" t="n"/>
      <c r="L16" s="157" t="n"/>
      <c r="M16" s="158" t="n"/>
      <c r="N16" s="157" t="n"/>
      <c r="O16" s="157" t="n"/>
      <c r="P16" s="157" t="n"/>
      <c r="Q16" s="159" t="inlineStr">
        <is>
          <t>持仓+平仓收益合计</t>
        </is>
      </c>
      <c r="R16" s="165" t="n"/>
      <c r="S16" s="160">
        <f>S10+S15</f>
        <v/>
      </c>
      <c r="T16" s="161">
        <f>S16/1939858.95</f>
        <v/>
      </c>
      <c r="U16" s="162">
        <f>1+T16</f>
        <v/>
      </c>
      <c r="W16" s="130" t="n"/>
      <c r="X16" s="130" t="n"/>
    </row>
    <row r="17" ht="40.5" customFormat="1" customHeight="1" s="1">
      <c r="B17" s="163" t="n"/>
      <c r="C17" s="143" t="n"/>
      <c r="D17" s="143" t="n"/>
      <c r="E17" s="144" t="n"/>
      <c r="F17" s="145">
        <f>1939858.95+S15</f>
        <v/>
      </c>
      <c r="G17" s="144" t="n"/>
      <c r="H17" s="146" t="inlineStr">
        <is>
          <t>剩余可开仓金额</t>
        </is>
      </c>
      <c r="I17" s="144" t="n"/>
      <c r="J17" s="147">
        <f>F17-G16</f>
        <v/>
      </c>
      <c r="K17" s="148" t="inlineStr">
        <is>
          <t>持仓仓位</t>
        </is>
      </c>
      <c r="L17" s="76">
        <f>IF(F17=0,0,G16/F17)</f>
        <v/>
      </c>
      <c r="M17" s="146" t="inlineStr">
        <is>
          <t>累计净值</t>
        </is>
      </c>
      <c r="N17" s="144" t="n"/>
      <c r="O17" s="149">
        <f>U16</f>
        <v/>
      </c>
      <c r="P17" s="150" t="n"/>
      <c r="Q17" s="150">
        <f>U16</f>
        <v/>
      </c>
      <c r="R17" s="150" t="n"/>
      <c r="S17" s="143" t="n"/>
      <c r="T17" s="143" t="n"/>
      <c r="U17" s="79" t="n"/>
    </row>
    <row r="18" ht="20" customFormat="1" customHeight="1" s="1">
      <c r="K18" s="152" t="n"/>
      <c r="L18" s="81" t="n"/>
      <c r="M18" s="152" t="n"/>
      <c r="N18" s="81" t="n"/>
      <c r="O18" s="81" t="n"/>
      <c r="P18" s="81" t="n"/>
      <c r="Q18" s="81" t="n"/>
      <c r="R18" s="82" t="n"/>
      <c r="W18" s="101" t="n"/>
      <c r="Y18" s="4" t="n"/>
      <c r="Z18" s="4" t="n"/>
      <c r="AB18" s="4" t="n"/>
    </row>
    <row r="19" ht="20" customFormat="1" customHeight="1" s="1">
      <c r="Y19" s="166" t="inlineStr">
        <is>
          <t>时间</t>
        </is>
      </c>
      <c r="Z19" s="167" t="inlineStr">
        <is>
          <t>净值数据</t>
        </is>
      </c>
      <c r="AA19" s="168" t="inlineStr">
        <is>
          <t>仓位占比</t>
        </is>
      </c>
    </row>
    <row r="20" ht="20" customFormat="1" customHeight="1" s="1">
      <c r="Y20" s="83" t="n">
        <v>46232</v>
      </c>
      <c r="Z20" s="169" t="n">
        <v>1.0152</v>
      </c>
      <c r="AA20" s="170" t="n">
        <v>0.4379</v>
      </c>
    </row>
    <row r="21" ht="20" customFormat="1" customHeight="1" s="1">
      <c r="Y21" s="83" t="n">
        <v>46233</v>
      </c>
      <c r="Z21" s="169" t="n">
        <v>1.0064</v>
      </c>
      <c r="AA21" s="170" t="n">
        <v>0.4191</v>
      </c>
    </row>
    <row r="22" ht="20" customHeight="1" s="103">
      <c r="Y22" s="83" t="n">
        <v>46234</v>
      </c>
      <c r="Z22" s="169" t="n">
        <v>0.9976</v>
      </c>
      <c r="AA22" s="170" t="n">
        <v>0.402</v>
      </c>
    </row>
    <row r="23" ht="22.5" customHeight="1" s="103">
      <c r="Y23" s="83" t="n">
        <v>46237</v>
      </c>
      <c r="Z23" s="169" t="n">
        <v>0.9715</v>
      </c>
      <c r="AA23" s="170" t="n">
        <v>0.3636</v>
      </c>
    </row>
    <row r="24" hidden="1" ht="20" customFormat="1" customHeight="1" s="1">
      <c r="Y24" s="83" t="n">
        <v>46238</v>
      </c>
      <c r="Z24" s="169" t="n">
        <v>0.9634</v>
      </c>
      <c r="AA24" s="170" t="n">
        <v>0.3561</v>
      </c>
    </row>
    <row r="25" hidden="1" ht="20" customFormat="1" customHeight="1" s="1">
      <c r="Y25" s="83" t="n">
        <v>46239</v>
      </c>
      <c r="Z25" s="169" t="n">
        <v>0.9558</v>
      </c>
      <c r="AA25" s="170" t="n">
        <v>0.3516</v>
      </c>
    </row>
    <row r="26" hidden="1" ht="20" customFormat="1" customHeight="1" s="1">
      <c r="Y26" s="83" t="n">
        <v>46240</v>
      </c>
      <c r="Z26" s="169" t="n">
        <v>0.9486</v>
      </c>
      <c r="AA26" s="170" t="n">
        <v>0.35</v>
      </c>
    </row>
    <row r="27" hidden="1" ht="20" customFormat="1" customHeight="1" s="1">
      <c r="Y27" s="83" t="n">
        <v>46241</v>
      </c>
      <c r="Z27" s="169" t="n">
        <v>0.9422</v>
      </c>
      <c r="AA27" s="170" t="n">
        <v>0.3515</v>
      </c>
    </row>
    <row r="28" hidden="1" ht="20" customFormat="1" customHeight="1" s="1">
      <c r="Y28" s="83" t="n">
        <v>46244</v>
      </c>
      <c r="Z28" s="169" t="n">
        <v>0.9273</v>
      </c>
      <c r="AA28" s="170" t="n">
        <v>0.3737</v>
      </c>
    </row>
    <row r="29" hidden="1" ht="20" customFormat="1" customHeight="1" s="1">
      <c r="Y29" s="83" t="n">
        <v>46245</v>
      </c>
      <c r="Z29" s="169" t="n">
        <v>0.924</v>
      </c>
      <c r="AA29" s="170" t="n">
        <v>0.3865</v>
      </c>
    </row>
    <row r="30" hidden="1" ht="20" customFormat="1" customHeight="1" s="2">
      <c r="Y30" s="83" t="n">
        <v>46246</v>
      </c>
      <c r="Z30" s="169" t="n">
        <v>0.9217</v>
      </c>
      <c r="AA30" s="170" t="n">
        <v>0.4017</v>
      </c>
    </row>
    <row r="31" hidden="1" ht="20" customFormat="1" customHeight="1" s="1">
      <c r="Y31" s="83" t="n">
        <v>46247</v>
      </c>
      <c r="Z31" s="169" t="n">
        <v>0.9204</v>
      </c>
      <c r="AA31" s="170" t="n">
        <v>0.4188</v>
      </c>
    </row>
    <row r="32" hidden="1" ht="20" customFormat="1" customHeight="1" s="1">
      <c r="Y32" s="83" t="n">
        <v>46248</v>
      </c>
      <c r="Z32" s="169" t="n">
        <v>0.92</v>
      </c>
      <c r="AA32" s="170" t="n">
        <v>0.4376</v>
      </c>
    </row>
    <row r="33" hidden="1" ht="20" customFormat="1" customHeight="1" s="1">
      <c r="Y33" s="83" t="n">
        <v>46251</v>
      </c>
      <c r="Z33" s="169" t="n">
        <v>0.9248</v>
      </c>
      <c r="AA33" s="170" t="n">
        <v>0.4999</v>
      </c>
    </row>
    <row r="34" hidden="1" ht="20" customFormat="1" customHeight="1" s="1">
      <c r="Y34" s="83" t="n">
        <v>46252</v>
      </c>
      <c r="Z34" s="169" t="n">
        <v>0.9283</v>
      </c>
      <c r="AA34" s="170" t="n">
        <v>0.5213</v>
      </c>
    </row>
    <row r="35" hidden="1" ht="20" customFormat="1" customHeight="1" s="1">
      <c r="Y35" s="83" t="n">
        <v>46253</v>
      </c>
      <c r="Z35" s="169" t="n">
        <v>0.9327</v>
      </c>
      <c r="AA35" s="170" t="n">
        <v>0.5422</v>
      </c>
    </row>
    <row r="36" hidden="1" ht="20" customFormat="1" customHeight="1" s="1">
      <c r="Y36" s="83" t="n">
        <v>46254</v>
      </c>
      <c r="Z36" s="169" t="n">
        <v>0.9379</v>
      </c>
      <c r="AA36" s="170" t="n">
        <v>0.5622</v>
      </c>
    </row>
    <row r="37" hidden="1" ht="20" customFormat="1" customHeight="1" s="1">
      <c r="Y37" s="83" t="n">
        <v>46255</v>
      </c>
      <c r="Z37" s="169" t="n">
        <v>0.9439</v>
      </c>
      <c r="AA37" s="170" t="n">
        <v>0.581</v>
      </c>
    </row>
    <row r="38" hidden="1" ht="20" customFormat="1" customHeight="1" s="1">
      <c r="Y38" s="83" t="n">
        <v>46258</v>
      </c>
      <c r="Z38" s="169" t="n">
        <v>0.9656</v>
      </c>
      <c r="AA38" s="170" t="n">
        <v>0.6262</v>
      </c>
    </row>
    <row r="39" hidden="1" ht="20" customFormat="1" customHeight="1" s="1">
      <c r="Y39" s="83" t="n">
        <v>46259</v>
      </c>
      <c r="Z39" s="169" t="n">
        <v>0.9738</v>
      </c>
      <c r="AA39" s="170" t="n">
        <v>0.6364</v>
      </c>
    </row>
    <row r="40" hidden="1" ht="20" customFormat="1" customHeight="1" s="1">
      <c r="Y40" s="83" t="n">
        <v>46260</v>
      </c>
      <c r="Z40" s="169" t="n">
        <v>0.9824000000000001</v>
      </c>
      <c r="AA40" s="170" t="n">
        <v>0.6439</v>
      </c>
    </row>
    <row r="41" hidden="1" ht="20" customFormat="1" customHeight="1" s="1">
      <c r="Y41" s="83" t="n">
        <v>46261</v>
      </c>
      <c r="Z41" s="169" t="n">
        <v>0.9911</v>
      </c>
      <c r="AA41" s="170" t="n">
        <v>0.6485</v>
      </c>
    </row>
    <row r="42" hidden="1" ht="20" customFormat="1" customHeight="1" s="1">
      <c r="Y42" s="83" t="n">
        <v>46262</v>
      </c>
      <c r="Z42" s="169" t="n">
        <v>0.9838</v>
      </c>
      <c r="AA42" s="170" t="n">
        <v>0.1758</v>
      </c>
    </row>
    <row r="43" hidden="1" ht="20" customFormat="1" customHeight="1" s="1">
      <c r="S43" s="130" t="n"/>
      <c r="Y43" s="83" t="n"/>
      <c r="Z43" s="4" t="n"/>
    </row>
    <row r="44" hidden="1" ht="20" customFormat="1" customHeight="1" s="1">
      <c r="S44" s="130" t="n"/>
      <c r="Y44" s="83" t="n"/>
      <c r="Z44" s="4" t="n"/>
    </row>
    <row r="45" hidden="1" ht="20" customFormat="1" customHeight="1" s="1">
      <c r="S45" s="130" t="n"/>
      <c r="Y45" s="83" t="n"/>
      <c r="Z45" s="4" t="n"/>
    </row>
    <row r="46" hidden="1" ht="20" customFormat="1" customHeight="1" s="1">
      <c r="Y46" s="83" t="n"/>
      <c r="Z46" s="4" t="n"/>
    </row>
    <row r="47" hidden="1" ht="20" customFormat="1" customHeight="1" s="1">
      <c r="Y47" s="83" t="n"/>
      <c r="Z47" s="4" t="n"/>
    </row>
    <row r="48" hidden="1" ht="20" customFormat="1" customHeight="1" s="1">
      <c r="Y48" s="83" t="n"/>
      <c r="Z48" s="4" t="n"/>
    </row>
    <row r="49" hidden="1" ht="20" customFormat="1" customHeight="1" s="1">
      <c r="Y49" s="83" t="n"/>
      <c r="Z49" s="4" t="n"/>
    </row>
    <row r="50" hidden="1" ht="20" customFormat="1" customHeight="1" s="1">
      <c r="Y50" s="83" t="n"/>
      <c r="Z50" s="4" t="n"/>
    </row>
    <row r="51" hidden="1" ht="20" customFormat="1" customHeight="1" s="1">
      <c r="Y51" s="83" t="n"/>
      <c r="Z51" s="4" t="n"/>
    </row>
    <row r="52" hidden="1" ht="20" customFormat="1" customHeight="1" s="1">
      <c r="Y52" s="83" t="n"/>
      <c r="Z52" s="4" t="n"/>
    </row>
    <row r="53" hidden="1" ht="20" customFormat="1" customHeight="1" s="1">
      <c r="Y53" s="83" t="n"/>
      <c r="Z53" s="4" t="n"/>
    </row>
    <row r="54" hidden="1" ht="20" customFormat="1" customHeight="1" s="1">
      <c r="Y54" s="83" t="n"/>
      <c r="Z54" s="4" t="n"/>
    </row>
    <row r="55" hidden="1" ht="20" customFormat="1" customHeight="1" s="1">
      <c r="Y55" s="83" t="n"/>
      <c r="Z55" s="4" t="n"/>
    </row>
    <row r="56" hidden="1" ht="20" customFormat="1" customHeight="1" s="1">
      <c r="Y56" s="83" t="n"/>
      <c r="Z56" s="4" t="n"/>
    </row>
    <row r="57" hidden="1" ht="20" customFormat="1" customHeight="1" s="1">
      <c r="Y57" s="83" t="n"/>
      <c r="Z57" s="4" t="n"/>
    </row>
    <row r="58" hidden="1" ht="20" customFormat="1" customHeight="1" s="1">
      <c r="Y58" s="83" t="n"/>
      <c r="Z58" s="4" t="n"/>
    </row>
    <row r="59" hidden="1" ht="18" customFormat="1" customHeight="1" s="1">
      <c r="Y59" s="83" t="n"/>
      <c r="Z59" s="4" t="n"/>
    </row>
    <row r="60" hidden="1" ht="20" customFormat="1" customHeight="1" s="1">
      <c r="Y60" s="83" t="n"/>
      <c r="Z60" s="4" t="n"/>
    </row>
    <row r="61" hidden="1" ht="20" customFormat="1" customHeight="1" s="1">
      <c r="Y61" s="83" t="n"/>
      <c r="Z61" s="4" t="n"/>
    </row>
    <row r="62" hidden="1" ht="20" customFormat="1" customHeight="1" s="1">
      <c r="Y62" s="83" t="n"/>
      <c r="Z62" s="4" t="n"/>
    </row>
    <row r="63" hidden="1" ht="20" customFormat="1" customHeight="1" s="1">
      <c r="Y63" s="83" t="n"/>
      <c r="Z63" s="4" t="n"/>
    </row>
    <row r="64" hidden="1" ht="20" customFormat="1" customHeight="1" s="1">
      <c r="Y64" s="83" t="n"/>
    </row>
    <row r="65" hidden="1" ht="20" customFormat="1" customHeight="1" s="1"/>
    <row r="66" hidden="1" ht="20" customFormat="1" customHeight="1" s="1"/>
    <row r="67" hidden="1" ht="20" customFormat="1" customHeight="1" s="1"/>
    <row r="68" hidden="1" ht="20" customFormat="1" customHeight="1" s="1"/>
    <row r="69" hidden="1" ht="20" customFormat="1" customHeight="1" s="1"/>
    <row r="70" hidden="1" ht="20" customFormat="1" customHeight="1" s="1"/>
    <row r="71" hidden="1" ht="20" customFormat="1" customHeight="1" s="1"/>
    <row r="72" hidden="1" ht="20" customFormat="1" customHeight="1" s="1"/>
    <row r="73" hidden="1" ht="20" customFormat="1" customHeight="1" s="1"/>
    <row r="74" hidden="1" ht="20" customFormat="1" customHeight="1" s="1"/>
    <row r="75" hidden="1" ht="20" customFormat="1" customHeight="1" s="1"/>
    <row r="76" hidden="1" ht="20" customFormat="1" customHeight="1" s="1"/>
    <row r="77" hidden="1" ht="20" customFormat="1" customHeight="1" s="1"/>
    <row r="78" hidden="1" ht="20" customFormat="1" customHeight="1" s="1"/>
    <row r="79" hidden="1" ht="20" customFormat="1" customHeight="1" s="1"/>
    <row r="80" hidden="1" ht="20" customFormat="1" customHeight="1" s="1"/>
    <row r="81" hidden="1" ht="20" customFormat="1" customHeight="1" s="1"/>
    <row r="82" hidden="1" ht="20" customFormat="1" customHeight="1" s="1"/>
    <row r="83" hidden="1" ht="20" customFormat="1" customHeight="1" s="1">
      <c r="Y83" s="84" t="n"/>
    </row>
    <row r="84" hidden="1" ht="20" customFormat="1" customHeight="1" s="1">
      <c r="Y84" s="84" t="n"/>
    </row>
    <row r="85" hidden="1" ht="20" customFormat="1" customHeight="1" s="1">
      <c r="Y85" s="84" t="n"/>
    </row>
    <row r="86" hidden="1" ht="20" customFormat="1" customHeight="1" s="1">
      <c r="Y86" s="84" t="n"/>
    </row>
    <row r="87" hidden="1" ht="20" customFormat="1" customHeight="1" s="1">
      <c r="Y87" s="84" t="n"/>
    </row>
    <row r="88" hidden="1" ht="20" customFormat="1" customHeight="1" s="1">
      <c r="Y88" s="84" t="n"/>
    </row>
    <row r="89" hidden="1" ht="20" customFormat="1" customHeight="1" s="1">
      <c r="Y89" s="84" t="n"/>
    </row>
    <row r="90" hidden="1" ht="20" customFormat="1" customHeight="1" s="1">
      <c r="Y90" s="84" t="n"/>
    </row>
    <row r="91" hidden="1" ht="20" customFormat="1" customHeight="1" s="1">
      <c r="Y91" s="84" t="n"/>
    </row>
    <row r="92" hidden="1" ht="20" customFormat="1" customHeight="1" s="1">
      <c r="Y92" s="84" t="n"/>
    </row>
    <row r="93" hidden="1" ht="20" customFormat="1" customHeight="1" s="1">
      <c r="Y93" s="84" t="n"/>
    </row>
    <row r="94" hidden="1" ht="20" customFormat="1" customHeight="1" s="1">
      <c r="Y94" s="84" t="n"/>
    </row>
    <row r="95" hidden="1" ht="20" customFormat="1" customHeight="1" s="1">
      <c r="Y95" s="84" t="n"/>
    </row>
    <row r="96" hidden="1" ht="20" customFormat="1" customHeight="1" s="1">
      <c r="Y96" s="84" t="n"/>
    </row>
    <row r="97" hidden="1" ht="20" customFormat="1" customHeight="1" s="1">
      <c r="Y97" s="84" t="n"/>
    </row>
    <row r="98" ht="20" customFormat="1" customHeight="1" s="1">
      <c r="Y98" s="84" t="n"/>
    </row>
    <row r="99" ht="20" customFormat="1" customHeight="1" s="1">
      <c r="Y99" s="84" t="n"/>
    </row>
    <row r="100" ht="20" customFormat="1" customHeight="1" s="1">
      <c r="Y100" s="84" t="n"/>
    </row>
    <row r="101" ht="20" customFormat="1" customHeight="1" s="1">
      <c r="Y101" s="84" t="n"/>
    </row>
    <row r="102" ht="20" customFormat="1" customHeight="1" s="1">
      <c r="Y102" s="84" t="n"/>
    </row>
    <row r="103" ht="20" customFormat="1" customHeight="1" s="1">
      <c r="Y103" s="84" t="n"/>
    </row>
    <row r="104" ht="20" customFormat="1" customHeight="1" s="1">
      <c r="Y104" s="84" t="n"/>
    </row>
    <row r="105" ht="20.25" customHeight="1" s="103">
      <c r="Y105" s="84" t="n"/>
    </row>
    <row r="106" ht="18" customHeight="1" s="103">
      <c r="Y106" s="84" t="n"/>
    </row>
    <row r="107" ht="40.5" customHeight="1" s="103">
      <c r="Y107" s="84" t="n"/>
    </row>
    <row r="108">
      <c r="Y108" s="84" t="n"/>
    </row>
    <row r="109">
      <c r="Y109" s="84" t="n"/>
    </row>
    <row r="110">
      <c r="Y110" s="84" t="n"/>
    </row>
    <row r="111">
      <c r="Y111" s="84" t="n"/>
    </row>
    <row r="112">
      <c r="Y112" s="84" t="n"/>
    </row>
    <row r="113">
      <c r="Y113" s="84" t="n"/>
    </row>
    <row r="114">
      <c r="Y114" s="84" t="n"/>
    </row>
    <row r="115">
      <c r="Y115" s="84" t="n"/>
    </row>
    <row r="116">
      <c r="Y116" s="84" t="n"/>
    </row>
    <row r="123" ht="9" customHeight="1" s="103"/>
  </sheetData>
  <mergeCells count="11">
    <mergeCell ref="M17:N17"/>
    <mergeCell ref="Q16:R16"/>
    <mergeCell ref="B17:E17"/>
    <mergeCell ref="B16:F16"/>
    <mergeCell ref="H16:I16"/>
    <mergeCell ref="B11:B15"/>
    <mergeCell ref="R17:T17"/>
    <mergeCell ref="B4:B10"/>
    <mergeCell ref="B1:T1"/>
    <mergeCell ref="F17:G17"/>
    <mergeCell ref="H17:I17"/>
  </mergeCells>
  <conditionalFormatting sqref="O22:P22 S22">
    <cfRule type="cellIs" priority="368" operator="greaterThan" dxfId="1">
      <formula>0</formula>
    </cfRule>
    <cfRule type="cellIs" priority="367" operator="lessThan" dxfId="0">
      <formula>0</formula>
    </cfRule>
  </conditionalFormatting>
  <conditionalFormatting sqref="O105:P105">
    <cfRule type="cellIs" priority="372" operator="greaterThan" dxfId="1">
      <formula>0</formula>
    </cfRule>
    <cfRule type="cellIs" priority="371" operator="lessThan" dxfId="0">
      <formula>0</formula>
    </cfRule>
  </conditionalFormatting>
  <conditionalFormatting sqref="Q89:Q104">
    <cfRule type="cellIs" priority="102" operator="greaterThan" dxfId="1">
      <formula>0</formula>
    </cfRule>
    <cfRule type="cellIs" priority="101" operator="lessThan" dxfId="0">
      <formula>0</formula>
    </cfRule>
  </conditionalFormatting>
  <conditionalFormatting sqref="Q5:R21">
    <cfRule type="cellIs" priority="48" operator="greaterThan" dxfId="1">
      <formula>0</formula>
    </cfRule>
    <cfRule type="cellIs" priority="47" operator="lessThan" dxfId="0">
      <formula>0</formula>
    </cfRule>
  </conditionalFormatting>
  <conditionalFormatting sqref="Q24:S88">
    <cfRule type="cellIs" priority="116" operator="greaterThan" dxfId="1">
      <formula>0</formula>
    </cfRule>
    <cfRule type="cellIs" priority="115" operator="lessThan" dxfId="0">
      <formula>0</formula>
    </cfRule>
  </conditionalFormatting>
  <conditionalFormatting sqref="R94:R104">
    <cfRule type="cellIs" priority="4" operator="greaterThan" dxfId="1">
      <formula>0</formula>
    </cfRule>
    <cfRule type="cellIs" priority="3" operator="lessThan" dxfId="0">
      <formula>0</formula>
    </cfRule>
  </conditionalFormatting>
  <conditionalFormatting sqref="R89:S93">
    <cfRule type="cellIs" priority="58" operator="greaterThan" dxfId="1">
      <formula>0</formula>
    </cfRule>
    <cfRule type="cellIs" priority="57" operator="lessThan" dxfId="0">
      <formula>0</formula>
    </cfRule>
  </conditionalFormatting>
  <conditionalFormatting sqref="S5:S21">
    <cfRule type="cellIs" priority="45" operator="lessThan" dxfId="3" stopIfTrue="1">
      <formula>0</formula>
    </cfRule>
    <cfRule type="cellIs" priority="46" operator="greaterThanOrEqual" dxfId="2" stopIfTrue="1">
      <formula>0</formula>
    </cfRule>
  </conditionalFormatting>
  <conditionalFormatting sqref="S94:S105">
    <cfRule type="cellIs" priority="2" operator="greaterThan" dxfId="1">
      <formula>0</formula>
    </cfRule>
    <cfRule type="cellIs" priority="1" operator="lessThan" dxfId="0">
      <formula>0</formula>
    </cfRule>
  </conditionalFormatting>
  <pageMargins left="0.7" right="0.7" top="0.75" bottom="0.75" header="0.3" footer="0.3"/>
  <pageSetup orientation="portrait" paperSize="9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LENOVO</dc:creator>
  <dcterms:created xmlns:dcterms="http://purl.org/dc/terms/" xmlns:xsi="http://www.w3.org/2001/XMLSchema-instance" xsi:type="dcterms:W3CDTF">2023-05-12T11:15:00Z</dcterms:created>
  <dcterms:modified xmlns:dcterms="http://purl.org/dc/terms/" xmlns:xsi="http://www.w3.org/2001/XMLSchema-instance" xsi:type="dcterms:W3CDTF">2026-08-28T08:32:33Z</dcterms:modified>
  <cp:lastModifiedBy>baobao</cp:lastModifiedBy>
</cp:coreProperties>
</file>

<file path=docProps/custom.xml><?xml version="1.0" encoding="utf-8"?>
<Properties xmlns="http://schemas.openxmlformats.org/officeDocument/2006/custom-properties">
  <property name="KSOProductBuildVer" fmtid="{D5CDD505-2E9C-101B-9397-08002B2CF9AE}" pid="2">
    <vt:lpwstr xmlns:vt="http://schemas.openxmlformats.org/officeDocument/2006/docPropsVTypes">2052-12.1.0.28043</vt:lpwstr>
  </property>
  <property name="ICV" fmtid="{D5CDD505-2E9C-101B-9397-08002B2CF9AE}" pid="3">
    <vt:lpwstr xmlns:vt="http://schemas.openxmlformats.org/officeDocument/2006/docPropsVTypes">F3F93E4963AB4D6DA93E8F3E7B7CE063_12</vt:lpwstr>
  </property>
  <property name="CalculationRule" fmtid="{D5CDD505-2E9C-101B-9397-08002B2CF9AE}" pid="4">
    <vt:i4 xmlns:vt="http://schemas.openxmlformats.org/officeDocument/2006/docPropsVTypes">0</vt:i4>
  </property>
</Properties>
</file>